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f_content\content\016-grejd\demo\"/>
    </mc:Choice>
  </mc:AlternateContent>
  <xr:revisionPtr revIDLastSave="0" documentId="13_ncr:1_{A459FE31-B625-41FE-B099-AC7A13EBFACE}" xr6:coauthVersionLast="47" xr6:coauthVersionMax="47" xr10:uidLastSave="{00000000-0000-0000-0000-000000000000}"/>
  <bookViews>
    <workbookView xWindow="-110" yWindow="-110" windowWidth="25820" windowHeight="13900" tabRatio="552" firstSheet="3" activeTab="3" xr2:uid="{00000000-000D-0000-FFFF-FFFF00000000}"/>
  </bookViews>
  <sheets>
    <sheet name="demo" sheetId="3" state="hidden" r:id="rId1"/>
    <sheet name="gör så här" sheetId="7" state="hidden" r:id="rId2"/>
    <sheet name="konverterat" sheetId="1" state="hidden" r:id="rId3"/>
    <sheet name="8A" sheetId="16" r:id="rId4"/>
    <sheet name="8B" sheetId="19" r:id="rId5"/>
    <sheet name="8C" sheetId="18" r:id="rId6"/>
    <sheet name="analysfrågor" sheetId="4" state="hidden" r:id="rId7"/>
  </sheets>
  <definedNames>
    <definedName name="_xlnm.Print_Area" localSheetId="3">'8A'!$A$1:$AY$40</definedName>
    <definedName name="_xlnm.Print_Area" localSheetId="4">'8B'!$A$1:$AY$40</definedName>
    <definedName name="_xlnm.Print_Area" localSheetId="5">'8C'!$A$1:$AY$39</definedName>
    <definedName name="_xlnm.Print_Area" localSheetId="0">demo!$A$1:$AY$40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40" i="19" l="1"/>
  <c r="AY40" i="19" s="1"/>
  <c r="AY39" i="19"/>
  <c r="AV39" i="19"/>
  <c r="AX39" i="19" s="1"/>
  <c r="AV38" i="19"/>
  <c r="AX38" i="19" s="1"/>
  <c r="AV37" i="19"/>
  <c r="AY37" i="19" s="1"/>
  <c r="AV36" i="19"/>
  <c r="AY36" i="19" s="1"/>
  <c r="AV35" i="19"/>
  <c r="AX35" i="19" s="1"/>
  <c r="AV34" i="19"/>
  <c r="AX34" i="19" s="1"/>
  <c r="AV33" i="19"/>
  <c r="AY33" i="19" s="1"/>
  <c r="AV32" i="19"/>
  <c r="AY32" i="19" s="1"/>
  <c r="AY31" i="19"/>
  <c r="AV31" i="19"/>
  <c r="AX31" i="19" s="1"/>
  <c r="AY30" i="19"/>
  <c r="AV30" i="19"/>
  <c r="AX30" i="19" s="1"/>
  <c r="AV29" i="19"/>
  <c r="AY29" i="19" s="1"/>
  <c r="AV28" i="19"/>
  <c r="AY28" i="19" s="1"/>
  <c r="AV27" i="19"/>
  <c r="AX27" i="19" s="1"/>
  <c r="AV26" i="19"/>
  <c r="AY26" i="19" s="1"/>
  <c r="AV25" i="19"/>
  <c r="AY25" i="19" s="1"/>
  <c r="AV24" i="19"/>
  <c r="AY24" i="19" s="1"/>
  <c r="AV23" i="19"/>
  <c r="AX23" i="19" s="1"/>
  <c r="AY22" i="19"/>
  <c r="AV22" i="19"/>
  <c r="AX22" i="19" s="1"/>
  <c r="AV21" i="19"/>
  <c r="AY21" i="19" s="1"/>
  <c r="AV20" i="19"/>
  <c r="AY20" i="19" s="1"/>
  <c r="AV19" i="19"/>
  <c r="AX19" i="19" s="1"/>
  <c r="AV18" i="19"/>
  <c r="AY18" i="19" s="1"/>
  <c r="AV17" i="19"/>
  <c r="AY17" i="19" s="1"/>
  <c r="AV16" i="19"/>
  <c r="AY16" i="19" s="1"/>
  <c r="AV15" i="19"/>
  <c r="AX15" i="19" s="1"/>
  <c r="AV14" i="19"/>
  <c r="AU9" i="19" s="1"/>
  <c r="C12" i="19"/>
  <c r="AT12" i="19" s="1"/>
  <c r="C11" i="19"/>
  <c r="AT11" i="19" s="1"/>
  <c r="AT9" i="19"/>
  <c r="AS9" i="19"/>
  <c r="AR9" i="19"/>
  <c r="AQ9" i="19"/>
  <c r="AP9" i="19"/>
  <c r="AO9" i="19"/>
  <c r="AN9" i="19"/>
  <c r="AM9" i="19"/>
  <c r="AL9" i="19"/>
  <c r="AK9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P9" i="19"/>
  <c r="M9" i="19"/>
  <c r="L9" i="19"/>
  <c r="K9" i="19"/>
  <c r="J9" i="19"/>
  <c r="I9" i="19"/>
  <c r="H9" i="19"/>
  <c r="G9" i="19"/>
  <c r="F9" i="19"/>
  <c r="E9" i="19"/>
  <c r="AT7" i="19"/>
  <c r="AS7" i="19"/>
  <c r="AR7" i="19"/>
  <c r="AQ7" i="19"/>
  <c r="AP7" i="19"/>
  <c r="AO7" i="19"/>
  <c r="AN7" i="19"/>
  <c r="AM7" i="19"/>
  <c r="AL7" i="19"/>
  <c r="AK7" i="19"/>
  <c r="AJ7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P7" i="19"/>
  <c r="M7" i="19"/>
  <c r="L7" i="19"/>
  <c r="K7" i="19"/>
  <c r="J7" i="19"/>
  <c r="I7" i="19"/>
  <c r="H7" i="19"/>
  <c r="G7" i="19"/>
  <c r="F7" i="19"/>
  <c r="E7" i="19"/>
  <c r="C7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P6" i="19"/>
  <c r="M6" i="19"/>
  <c r="L6" i="19"/>
  <c r="K6" i="19"/>
  <c r="J6" i="19"/>
  <c r="I6" i="19"/>
  <c r="H6" i="19"/>
  <c r="G6" i="19"/>
  <c r="F6" i="19"/>
  <c r="E6" i="19"/>
  <c r="C6" i="19"/>
  <c r="AT5" i="19"/>
  <c r="AS5" i="19"/>
  <c r="AR5" i="19"/>
  <c r="AQ5" i="19"/>
  <c r="AP5" i="19"/>
  <c r="AO5" i="19"/>
  <c r="AN5" i="19"/>
  <c r="AM5" i="19"/>
  <c r="AL5" i="19"/>
  <c r="AK5" i="19"/>
  <c r="AJ5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P5" i="19"/>
  <c r="M5" i="19"/>
  <c r="L5" i="19"/>
  <c r="K5" i="19"/>
  <c r="J5" i="19"/>
  <c r="I5" i="19"/>
  <c r="H5" i="19"/>
  <c r="G5" i="19"/>
  <c r="F5" i="19"/>
  <c r="E5" i="19"/>
  <c r="AA12" i="19" l="1"/>
  <c r="E11" i="19"/>
  <c r="AC12" i="19"/>
  <c r="I11" i="19"/>
  <c r="I12" i="19"/>
  <c r="AY15" i="19"/>
  <c r="J11" i="19"/>
  <c r="J12" i="19"/>
  <c r="AY34" i="19"/>
  <c r="AI12" i="19"/>
  <c r="AJ11" i="19"/>
  <c r="AU5" i="19"/>
  <c r="S11" i="19"/>
  <c r="AO11" i="19"/>
  <c r="T12" i="19"/>
  <c r="AO12" i="19"/>
  <c r="U11" i="19"/>
  <c r="AQ11" i="19"/>
  <c r="U12" i="19"/>
  <c r="AQ12" i="19"/>
  <c r="AY38" i="19"/>
  <c r="E12" i="19"/>
  <c r="AB12" i="19"/>
  <c r="AC11" i="19"/>
  <c r="AY14" i="19"/>
  <c r="AX9" i="19" s="1"/>
  <c r="G11" i="19"/>
  <c r="AE11" i="19"/>
  <c r="G12" i="19"/>
  <c r="AE12" i="19"/>
  <c r="AF11" i="19"/>
  <c r="AF12" i="19"/>
  <c r="AG11" i="19"/>
  <c r="AG12" i="19"/>
  <c r="K11" i="19"/>
  <c r="K12" i="19"/>
  <c r="M11" i="19"/>
  <c r="M12" i="19"/>
  <c r="AJ12" i="19"/>
  <c r="AY35" i="19"/>
  <c r="N11" i="19"/>
  <c r="AK11" i="19"/>
  <c r="AK12" i="19"/>
  <c r="AX18" i="19"/>
  <c r="P11" i="19"/>
  <c r="AM11" i="19"/>
  <c r="P12" i="19"/>
  <c r="AM12" i="19"/>
  <c r="AY27" i="19"/>
  <c r="AN11" i="19"/>
  <c r="S12" i="19"/>
  <c r="AN12" i="19"/>
  <c r="T11" i="19"/>
  <c r="AY19" i="19"/>
  <c r="W11" i="19"/>
  <c r="AR11" i="19"/>
  <c r="W12" i="19"/>
  <c r="AR12" i="19"/>
  <c r="AA11" i="19"/>
  <c r="AB11" i="19"/>
  <c r="AX14" i="19"/>
  <c r="F11" i="19"/>
  <c r="F12" i="19"/>
  <c r="AY23" i="19"/>
  <c r="AY5" i="19" s="1"/>
  <c r="AI11" i="19"/>
  <c r="AX26" i="19"/>
  <c r="N12" i="19"/>
  <c r="X11" i="19"/>
  <c r="AS11" i="19"/>
  <c r="X12" i="19"/>
  <c r="AS12" i="19"/>
  <c r="Y11" i="19"/>
  <c r="AU11" i="19"/>
  <c r="Y12" i="19"/>
  <c r="AU12" i="19"/>
  <c r="AY6" i="19"/>
  <c r="AX21" i="19"/>
  <c r="AX33" i="19"/>
  <c r="AV11" i="19"/>
  <c r="AV12" i="19"/>
  <c r="AX17" i="19"/>
  <c r="AX25" i="19"/>
  <c r="AX29" i="19"/>
  <c r="AX37" i="19"/>
  <c r="AU7" i="19"/>
  <c r="AX16" i="19"/>
  <c r="AX20" i="19"/>
  <c r="AX24" i="19"/>
  <c r="AX28" i="19"/>
  <c r="AX32" i="19"/>
  <c r="AX36" i="19"/>
  <c r="AX40" i="19"/>
  <c r="AU6" i="19"/>
  <c r="H11" i="19"/>
  <c r="L11" i="19"/>
  <c r="Q11" i="19"/>
  <c r="V11" i="19"/>
  <c r="Z11" i="19"/>
  <c r="AD11" i="19"/>
  <c r="AH11" i="19"/>
  <c r="AL11" i="19"/>
  <c r="AP11" i="19"/>
  <c r="H12" i="19"/>
  <c r="L12" i="19"/>
  <c r="Q12" i="19"/>
  <c r="V12" i="19"/>
  <c r="Z12" i="19"/>
  <c r="AD12" i="19"/>
  <c r="AH12" i="19"/>
  <c r="AL12" i="19"/>
  <c r="AP12" i="19"/>
  <c r="AY7" i="19" l="1"/>
  <c r="AV5" i="19"/>
  <c r="AX12" i="19"/>
  <c r="AX5" i="19"/>
  <c r="AV9" i="19"/>
  <c r="AX7" i="19"/>
  <c r="AX11" i="19"/>
  <c r="AX6" i="19"/>
  <c r="AV6" i="19"/>
  <c r="AV7" i="19"/>
  <c r="AY39" i="18" l="1"/>
  <c r="AX39" i="18"/>
  <c r="AV39" i="18"/>
  <c r="AY38" i="18"/>
  <c r="AV38" i="18"/>
  <c r="AX38" i="18" s="1"/>
  <c r="AX37" i="18"/>
  <c r="AV37" i="18"/>
  <c r="AY37" i="18" s="1"/>
  <c r="AV36" i="18"/>
  <c r="AY36" i="18" s="1"/>
  <c r="AY35" i="18"/>
  <c r="AX35" i="18"/>
  <c r="AV35" i="18"/>
  <c r="AY34" i="18"/>
  <c r="AV34" i="18"/>
  <c r="AX34" i="18" s="1"/>
  <c r="AX33" i="18"/>
  <c r="AV33" i="18"/>
  <c r="AY33" i="18" s="1"/>
  <c r="AV32" i="18"/>
  <c r="AY32" i="18" s="1"/>
  <c r="AY31" i="18"/>
  <c r="AX31" i="18"/>
  <c r="AV31" i="18"/>
  <c r="AY30" i="18"/>
  <c r="AV30" i="18"/>
  <c r="AX30" i="18" s="1"/>
  <c r="AX29" i="18"/>
  <c r="AV29" i="18"/>
  <c r="AY29" i="18" s="1"/>
  <c r="AV28" i="18"/>
  <c r="AY28" i="18" s="1"/>
  <c r="AY27" i="18"/>
  <c r="AX27" i="18"/>
  <c r="AV27" i="18"/>
  <c r="AY26" i="18"/>
  <c r="AV26" i="18"/>
  <c r="AX26" i="18" s="1"/>
  <c r="AX25" i="18"/>
  <c r="AV25" i="18"/>
  <c r="AY25" i="18" s="1"/>
  <c r="AV24" i="18"/>
  <c r="AY24" i="18" s="1"/>
  <c r="AY23" i="18"/>
  <c r="AX23" i="18"/>
  <c r="AV23" i="18"/>
  <c r="AY22" i="18"/>
  <c r="AV22" i="18"/>
  <c r="AX22" i="18" s="1"/>
  <c r="AX21" i="18"/>
  <c r="AV21" i="18"/>
  <c r="AY21" i="18" s="1"/>
  <c r="AV20" i="18"/>
  <c r="AY20" i="18" s="1"/>
  <c r="AY7" i="18" s="1"/>
  <c r="AY19" i="18"/>
  <c r="AX19" i="18"/>
  <c r="AV19" i="18"/>
  <c r="AY18" i="18"/>
  <c r="AV18" i="18"/>
  <c r="AX18" i="18" s="1"/>
  <c r="AX17" i="18"/>
  <c r="AV17" i="18"/>
  <c r="AY17" i="18" s="1"/>
  <c r="AV16" i="18"/>
  <c r="AU6" i="18" s="1"/>
  <c r="AY15" i="18"/>
  <c r="AX15" i="18"/>
  <c r="AV15" i="18"/>
  <c r="AY14" i="18"/>
  <c r="AV14" i="18"/>
  <c r="AX14" i="18" s="1"/>
  <c r="AV12" i="18"/>
  <c r="AR12" i="18"/>
  <c r="AN12" i="18"/>
  <c r="AJ12" i="18"/>
  <c r="AF12" i="18"/>
  <c r="AB12" i="18"/>
  <c r="X12" i="18"/>
  <c r="T12" i="18"/>
  <c r="N12" i="18"/>
  <c r="J12" i="18"/>
  <c r="F12" i="18"/>
  <c r="C12" i="18"/>
  <c r="AU12" i="18" s="1"/>
  <c r="AV11" i="18"/>
  <c r="AR11" i="18"/>
  <c r="AN11" i="18"/>
  <c r="AJ11" i="18"/>
  <c r="AF11" i="18"/>
  <c r="AB11" i="18"/>
  <c r="X11" i="18"/>
  <c r="T11" i="18"/>
  <c r="N11" i="18"/>
  <c r="J11" i="18"/>
  <c r="F11" i="18"/>
  <c r="C11" i="18"/>
  <c r="AU11" i="18" s="1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P9" i="18"/>
  <c r="M9" i="18"/>
  <c r="L9" i="18"/>
  <c r="K9" i="18"/>
  <c r="J9" i="18"/>
  <c r="I9" i="18"/>
  <c r="H9" i="18"/>
  <c r="G9" i="18"/>
  <c r="F9" i="18"/>
  <c r="E9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P7" i="18"/>
  <c r="M7" i="18"/>
  <c r="L7" i="18"/>
  <c r="K7" i="18"/>
  <c r="J7" i="18"/>
  <c r="I7" i="18"/>
  <c r="H7" i="18"/>
  <c r="G7" i="18"/>
  <c r="F7" i="18"/>
  <c r="E7" i="18"/>
  <c r="AT6" i="18"/>
  <c r="AS6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P6" i="18"/>
  <c r="M6" i="18"/>
  <c r="L6" i="18"/>
  <c r="K6" i="18"/>
  <c r="J6" i="18"/>
  <c r="I6" i="18"/>
  <c r="H6" i="18"/>
  <c r="G6" i="18"/>
  <c r="F6" i="18"/>
  <c r="E6" i="18"/>
  <c r="AT5" i="18"/>
  <c r="AS5" i="18"/>
  <c r="AR5" i="18"/>
  <c r="AQ5" i="18"/>
  <c r="AP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P5" i="18"/>
  <c r="M5" i="18"/>
  <c r="L5" i="18"/>
  <c r="K5" i="18"/>
  <c r="J5" i="18"/>
  <c r="I5" i="18"/>
  <c r="H5" i="18"/>
  <c r="G5" i="18"/>
  <c r="F5" i="18"/>
  <c r="E5" i="18"/>
  <c r="AU5" i="18" l="1"/>
  <c r="AU7" i="18"/>
  <c r="G11" i="18"/>
  <c r="K11" i="18"/>
  <c r="P11" i="18"/>
  <c r="U11" i="18"/>
  <c r="Y11" i="18"/>
  <c r="AC11" i="18"/>
  <c r="AG11" i="18"/>
  <c r="AK11" i="18"/>
  <c r="AO11" i="18"/>
  <c r="AS11" i="18"/>
  <c r="G12" i="18"/>
  <c r="K12" i="18"/>
  <c r="P12" i="18"/>
  <c r="U12" i="18"/>
  <c r="Y12" i="18"/>
  <c r="AC12" i="18"/>
  <c r="AG12" i="18"/>
  <c r="AK12" i="18"/>
  <c r="AO12" i="18"/>
  <c r="AS12" i="18"/>
  <c r="AX16" i="18"/>
  <c r="AX6" i="18" s="1"/>
  <c r="AX20" i="18"/>
  <c r="AX7" i="18" s="1"/>
  <c r="AX24" i="18"/>
  <c r="AX28" i="18"/>
  <c r="AX32" i="18"/>
  <c r="AX36" i="18"/>
  <c r="H11" i="18"/>
  <c r="L11" i="18"/>
  <c r="Q11" i="18"/>
  <c r="V11" i="18"/>
  <c r="Z11" i="18"/>
  <c r="AD11" i="18"/>
  <c r="AH11" i="18"/>
  <c r="AL11" i="18"/>
  <c r="AP11" i="18"/>
  <c r="AT11" i="18"/>
  <c r="H12" i="18"/>
  <c r="L12" i="18"/>
  <c r="Q12" i="18"/>
  <c r="V12" i="18"/>
  <c r="Z12" i="18"/>
  <c r="AD12" i="18"/>
  <c r="AH12" i="18"/>
  <c r="AL12" i="18"/>
  <c r="AP12" i="18"/>
  <c r="AT12" i="18"/>
  <c r="AY16" i="18"/>
  <c r="AY5" i="18" s="1"/>
  <c r="AU9" i="18"/>
  <c r="E11" i="18"/>
  <c r="I11" i="18"/>
  <c r="M11" i="18"/>
  <c r="S11" i="18"/>
  <c r="W11" i="18"/>
  <c r="AA11" i="18"/>
  <c r="AE11" i="18"/>
  <c r="AI11" i="18"/>
  <c r="AM11" i="18"/>
  <c r="AQ11" i="18"/>
  <c r="E12" i="18"/>
  <c r="AX12" i="18" s="1"/>
  <c r="I12" i="18"/>
  <c r="M12" i="18"/>
  <c r="S12" i="18"/>
  <c r="W12" i="18"/>
  <c r="AA12" i="18"/>
  <c r="AE12" i="18"/>
  <c r="AI12" i="18"/>
  <c r="AM12" i="18"/>
  <c r="AQ12" i="18"/>
  <c r="AX11" i="18" l="1"/>
  <c r="AV7" i="18"/>
  <c r="AV5" i="18"/>
  <c r="AX9" i="18"/>
  <c r="AV6" i="18"/>
  <c r="AV9" i="18"/>
  <c r="AX5" i="18"/>
  <c r="AY6" i="18"/>
  <c r="AV40" i="16" l="1"/>
  <c r="AY40" i="16" s="1"/>
  <c r="AV39" i="16"/>
  <c r="AY39" i="16" s="1"/>
  <c r="AV38" i="16"/>
  <c r="AX38" i="16" s="1"/>
  <c r="AV37" i="16"/>
  <c r="AY37" i="16" s="1"/>
  <c r="AV36" i="16"/>
  <c r="AY36" i="16" s="1"/>
  <c r="AV35" i="16"/>
  <c r="AY35" i="16" s="1"/>
  <c r="AV34" i="16"/>
  <c r="AX34" i="16" s="1"/>
  <c r="AV33" i="16"/>
  <c r="AX33" i="16" s="1"/>
  <c r="AV32" i="16"/>
  <c r="AX32" i="16" s="1"/>
  <c r="AV31" i="16"/>
  <c r="AY31" i="16" s="1"/>
  <c r="AV30" i="16"/>
  <c r="AX30" i="16" s="1"/>
  <c r="AV29" i="16"/>
  <c r="AY29" i="16" s="1"/>
  <c r="AV28" i="16"/>
  <c r="AY28" i="16" s="1"/>
  <c r="AV27" i="16"/>
  <c r="AY27" i="16" s="1"/>
  <c r="AV26" i="16"/>
  <c r="AX26" i="16" s="1"/>
  <c r="AV25" i="16"/>
  <c r="AY25" i="16" s="1"/>
  <c r="AV24" i="16"/>
  <c r="AX24" i="16" s="1"/>
  <c r="AV23" i="16"/>
  <c r="AY23" i="16" s="1"/>
  <c r="AV22" i="16"/>
  <c r="AX22" i="16" s="1"/>
  <c r="AV21" i="16"/>
  <c r="AY21" i="16" s="1"/>
  <c r="AV20" i="16"/>
  <c r="AY20" i="16" s="1"/>
  <c r="AV19" i="16"/>
  <c r="AY19" i="16" s="1"/>
  <c r="AV18" i="16"/>
  <c r="AX18" i="16" s="1"/>
  <c r="AV17" i="16"/>
  <c r="AX17" i="16" s="1"/>
  <c r="AV16" i="16"/>
  <c r="AX16" i="16" s="1"/>
  <c r="AV15" i="16"/>
  <c r="AY15" i="16" s="1"/>
  <c r="AV14" i="16"/>
  <c r="AX14" i="16" s="1"/>
  <c r="C12" i="16"/>
  <c r="AU12" i="16" s="1"/>
  <c r="AJ11" i="16"/>
  <c r="C11" i="16"/>
  <c r="AU11" i="16" s="1"/>
  <c r="AT9" i="16"/>
  <c r="AS9" i="16"/>
  <c r="AR9" i="16"/>
  <c r="AQ9" i="16"/>
  <c r="AP9" i="16"/>
  <c r="AO9" i="16"/>
  <c r="AN9" i="16"/>
  <c r="AM9" i="16"/>
  <c r="AL9" i="16"/>
  <c r="AK9" i="16"/>
  <c r="AJ9" i="16"/>
  <c r="AI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U9" i="16"/>
  <c r="T9" i="16"/>
  <c r="S9" i="16"/>
  <c r="P9" i="16"/>
  <c r="M9" i="16"/>
  <c r="L9" i="16"/>
  <c r="K9" i="16"/>
  <c r="J9" i="16"/>
  <c r="I9" i="16"/>
  <c r="H9" i="16"/>
  <c r="G9" i="16"/>
  <c r="F9" i="16"/>
  <c r="E9" i="16"/>
  <c r="AT7" i="16"/>
  <c r="AS7" i="16"/>
  <c r="AR7" i="16"/>
  <c r="AQ7" i="16"/>
  <c r="AP7" i="16"/>
  <c r="AO7" i="16"/>
  <c r="AN7" i="16"/>
  <c r="AM7" i="16"/>
  <c r="AL7" i="16"/>
  <c r="AK7" i="16"/>
  <c r="AJ7" i="16"/>
  <c r="AI7" i="16"/>
  <c r="AH7" i="16"/>
  <c r="AG7" i="16"/>
  <c r="AF7" i="16"/>
  <c r="AE7" i="16"/>
  <c r="AD7" i="16"/>
  <c r="AC7" i="16"/>
  <c r="AB7" i="16"/>
  <c r="AA7" i="16"/>
  <c r="Z7" i="16"/>
  <c r="Y7" i="16"/>
  <c r="X7" i="16"/>
  <c r="W7" i="16"/>
  <c r="V7" i="16"/>
  <c r="U7" i="16"/>
  <c r="T7" i="16"/>
  <c r="S7" i="16"/>
  <c r="P7" i="16"/>
  <c r="M7" i="16"/>
  <c r="L7" i="16"/>
  <c r="K7" i="16"/>
  <c r="J7" i="16"/>
  <c r="I7" i="16"/>
  <c r="H7" i="16"/>
  <c r="G7" i="16"/>
  <c r="F7" i="16"/>
  <c r="E7" i="16"/>
  <c r="AT6" i="16"/>
  <c r="AS6" i="16"/>
  <c r="AR6" i="16"/>
  <c r="AQ6" i="16"/>
  <c r="AP6" i="16"/>
  <c r="AO6" i="16"/>
  <c r="AN6" i="16"/>
  <c r="AM6" i="16"/>
  <c r="AL6" i="16"/>
  <c r="AK6" i="16"/>
  <c r="AJ6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P6" i="16"/>
  <c r="M6" i="16"/>
  <c r="L6" i="16"/>
  <c r="K6" i="16"/>
  <c r="J6" i="16"/>
  <c r="I6" i="16"/>
  <c r="H6" i="16"/>
  <c r="G6" i="16"/>
  <c r="F6" i="16"/>
  <c r="E6" i="16"/>
  <c r="AT5" i="16"/>
  <c r="AS5" i="16"/>
  <c r="AR5" i="16"/>
  <c r="AQ5" i="16"/>
  <c r="AP5" i="16"/>
  <c r="AO5" i="16"/>
  <c r="AN5" i="16"/>
  <c r="AM5" i="16"/>
  <c r="AL5" i="16"/>
  <c r="AK5" i="16"/>
  <c r="AJ5" i="16"/>
  <c r="AI5" i="16"/>
  <c r="AH5" i="16"/>
  <c r="AG5" i="16"/>
  <c r="AF5" i="16"/>
  <c r="AE5" i="16"/>
  <c r="AD5" i="16"/>
  <c r="AC5" i="16"/>
  <c r="AB5" i="16"/>
  <c r="AA5" i="16"/>
  <c r="Z5" i="16"/>
  <c r="Y5" i="16"/>
  <c r="X5" i="16"/>
  <c r="W5" i="16"/>
  <c r="V5" i="16"/>
  <c r="U5" i="16"/>
  <c r="T5" i="16"/>
  <c r="S5" i="16"/>
  <c r="P5" i="16"/>
  <c r="M5" i="16"/>
  <c r="L5" i="16"/>
  <c r="K5" i="16"/>
  <c r="J5" i="16"/>
  <c r="I5" i="16"/>
  <c r="H5" i="16"/>
  <c r="G5" i="16"/>
  <c r="F5" i="16"/>
  <c r="E5" i="16"/>
  <c r="AG12" i="16" l="1"/>
  <c r="AJ12" i="16"/>
  <c r="AB11" i="16"/>
  <c r="AC11" i="16"/>
  <c r="AF11" i="16"/>
  <c r="AS12" i="16"/>
  <c r="AG11" i="16"/>
  <c r="T12" i="16"/>
  <c r="AX21" i="16"/>
  <c r="AB12" i="16"/>
  <c r="AC12" i="16"/>
  <c r="K12" i="16"/>
  <c r="N12" i="16"/>
  <c r="P12" i="16"/>
  <c r="U12" i="16"/>
  <c r="X12" i="16"/>
  <c r="Y12" i="16"/>
  <c r="Y11" i="16"/>
  <c r="AF12" i="16"/>
  <c r="P11" i="16"/>
  <c r="AK12" i="16"/>
  <c r="AX29" i="16"/>
  <c r="AV12" i="16"/>
  <c r="AY14" i="16"/>
  <c r="AY33" i="16"/>
  <c r="AY17" i="16"/>
  <c r="AS11" i="16"/>
  <c r="AY18" i="16"/>
  <c r="T11" i="16"/>
  <c r="F12" i="16"/>
  <c r="AN12" i="16"/>
  <c r="AY38" i="16"/>
  <c r="AX25" i="16"/>
  <c r="AK11" i="16"/>
  <c r="J11" i="16"/>
  <c r="AR11" i="16"/>
  <c r="AX37" i="16"/>
  <c r="N11" i="16"/>
  <c r="U11" i="16"/>
  <c r="G12" i="16"/>
  <c r="AO12" i="16"/>
  <c r="AY22" i="16"/>
  <c r="AY34" i="16"/>
  <c r="F11" i="16"/>
  <c r="AN11" i="16"/>
  <c r="G11" i="16"/>
  <c r="AO11" i="16"/>
  <c r="AY26" i="16"/>
  <c r="K11" i="16"/>
  <c r="AV11" i="16"/>
  <c r="X11" i="16"/>
  <c r="J12" i="16"/>
  <c r="AR12" i="16"/>
  <c r="AY30" i="16"/>
  <c r="AU7" i="16"/>
  <c r="AX20" i="16"/>
  <c r="AX28" i="16"/>
  <c r="AX36" i="16"/>
  <c r="AX40" i="16"/>
  <c r="H11" i="16"/>
  <c r="L11" i="16"/>
  <c r="Q11" i="16"/>
  <c r="V11" i="16"/>
  <c r="Z11" i="16"/>
  <c r="AD11" i="16"/>
  <c r="AH11" i="16"/>
  <c r="AL11" i="16"/>
  <c r="AP11" i="16"/>
  <c r="AT11" i="16"/>
  <c r="H12" i="16"/>
  <c r="L12" i="16"/>
  <c r="Q12" i="16"/>
  <c r="V12" i="16"/>
  <c r="Z12" i="16"/>
  <c r="AD12" i="16"/>
  <c r="AH12" i="16"/>
  <c r="AL12" i="16"/>
  <c r="AP12" i="16"/>
  <c r="AT12" i="16"/>
  <c r="AX15" i="16"/>
  <c r="AY16" i="16"/>
  <c r="AX19" i="16"/>
  <c r="AX23" i="16"/>
  <c r="AY24" i="16"/>
  <c r="AX27" i="16"/>
  <c r="AX31" i="16"/>
  <c r="AY32" i="16"/>
  <c r="AX35" i="16"/>
  <c r="AX39" i="16"/>
  <c r="AU5" i="16"/>
  <c r="AU6" i="16"/>
  <c r="AU9" i="16"/>
  <c r="E11" i="16"/>
  <c r="I11" i="16"/>
  <c r="M11" i="16"/>
  <c r="S11" i="16"/>
  <c r="W11" i="16"/>
  <c r="AA11" i="16"/>
  <c r="AE11" i="16"/>
  <c r="AI11" i="16"/>
  <c r="AM11" i="16"/>
  <c r="AQ11" i="16"/>
  <c r="E12" i="16"/>
  <c r="I12" i="16"/>
  <c r="M12" i="16"/>
  <c r="S12" i="16"/>
  <c r="W12" i="16"/>
  <c r="AA12" i="16"/>
  <c r="AE12" i="16"/>
  <c r="AI12" i="16"/>
  <c r="AM12" i="16"/>
  <c r="AQ12" i="16"/>
  <c r="AY7" i="16" l="1"/>
  <c r="AV6" i="16"/>
  <c r="AX6" i="16"/>
  <c r="AY6" i="16"/>
  <c r="AV9" i="16"/>
  <c r="AX7" i="16"/>
  <c r="AV7" i="16"/>
  <c r="AX9" i="16"/>
  <c r="AV5" i="16"/>
  <c r="AY5" i="16"/>
  <c r="AX12" i="16"/>
  <c r="AX11" i="16"/>
  <c r="AX5" i="16"/>
  <c r="A5" i="1" l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4" i="1"/>
  <c r="B4" i="1"/>
  <c r="B3" i="1"/>
  <c r="A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C3" i="1"/>
  <c r="C12" i="3" l="1"/>
  <c r="C11" i="3"/>
  <c r="E5" i="3"/>
  <c r="AQ12" i="3" l="1"/>
  <c r="J11" i="3"/>
  <c r="AC11" i="3"/>
  <c r="AA12" i="3"/>
  <c r="Y11" i="3"/>
  <c r="AR12" i="3"/>
  <c r="AQ11" i="3"/>
  <c r="G11" i="3"/>
  <c r="K11" i="3"/>
  <c r="AG11" i="3"/>
  <c r="U9" i="3"/>
  <c r="U11" i="3"/>
  <c r="AG12" i="3"/>
  <c r="K9" i="3"/>
  <c r="AA9" i="3"/>
  <c r="P11" i="3"/>
  <c r="L12" i="3"/>
  <c r="AU12" i="3"/>
  <c r="H12" i="3"/>
  <c r="AX36" i="3"/>
  <c r="AX19" i="3"/>
  <c r="AX27" i="3"/>
  <c r="AX17" i="3"/>
  <c r="AX25" i="3"/>
  <c r="AX34" i="3"/>
  <c r="AY40" i="3"/>
  <c r="Z12" i="3"/>
  <c r="AP12" i="3"/>
  <c r="AU6" i="3"/>
  <c r="AM6" i="3"/>
  <c r="M6" i="3"/>
  <c r="E6" i="3"/>
  <c r="AX21" i="3"/>
  <c r="AY24" i="3"/>
  <c r="AX24" i="3"/>
  <c r="AX32" i="3"/>
  <c r="T12" i="3"/>
  <c r="T11" i="3"/>
  <c r="S9" i="3"/>
  <c r="S5" i="3"/>
  <c r="E9" i="3"/>
  <c r="E7" i="3"/>
  <c r="AY20" i="3"/>
  <c r="AX20" i="3"/>
  <c r="AY28" i="3"/>
  <c r="AX28" i="3"/>
  <c r="AY36" i="3"/>
  <c r="X11" i="3"/>
  <c r="X12" i="3"/>
  <c r="AN11" i="3"/>
  <c r="AN12" i="3"/>
  <c r="AM9" i="3"/>
  <c r="AM7" i="3"/>
  <c r="AM5" i="3"/>
  <c r="J12" i="3"/>
  <c r="K7" i="3"/>
  <c r="AY23" i="3"/>
  <c r="AX29" i="3"/>
  <c r="AX30" i="3"/>
  <c r="AX23" i="3"/>
  <c r="AX35" i="3"/>
  <c r="AY35" i="3"/>
  <c r="AY37" i="3"/>
  <c r="G6" i="3"/>
  <c r="P6" i="3"/>
  <c r="AG6" i="3"/>
  <c r="AO6" i="3"/>
  <c r="G7" i="3"/>
  <c r="Y7" i="3"/>
  <c r="H11" i="3"/>
  <c r="L11" i="3"/>
  <c r="Z11" i="3"/>
  <c r="AM11" i="3"/>
  <c r="AS11" i="3"/>
  <c r="E12" i="3"/>
  <c r="AM12" i="3"/>
  <c r="AC12" i="3"/>
  <c r="AH12" i="3"/>
  <c r="AS12" i="3"/>
  <c r="AX18" i="3"/>
  <c r="AY19" i="3"/>
  <c r="AX22" i="3"/>
  <c r="AX26" i="3"/>
  <c r="AY27" i="3"/>
  <c r="AX31" i="3"/>
  <c r="AY31" i="3"/>
  <c r="AY32" i="3"/>
  <c r="AY33" i="3"/>
  <c r="S6" i="3"/>
  <c r="AA6" i="3"/>
  <c r="AQ6" i="3"/>
  <c r="S7" i="3"/>
  <c r="E11" i="3"/>
  <c r="S11" i="3"/>
  <c r="AA11" i="3"/>
  <c r="AO11" i="3"/>
  <c r="F12" i="3"/>
  <c r="S12" i="3"/>
  <c r="G12" i="3"/>
  <c r="K12" i="3"/>
  <c r="Y12" i="3"/>
  <c r="AD11" i="3"/>
  <c r="AO12" i="3"/>
  <c r="AT12" i="3"/>
  <c r="AY21" i="3"/>
  <c r="AY25" i="3"/>
  <c r="AY29" i="3"/>
  <c r="AX37" i="3"/>
  <c r="AX40" i="3"/>
  <c r="G5" i="3"/>
  <c r="Y5" i="3"/>
  <c r="AO5" i="3"/>
  <c r="Y6" i="3"/>
  <c r="AO7" i="3"/>
  <c r="G9" i="3"/>
  <c r="Y9" i="3"/>
  <c r="AO9" i="3"/>
  <c r="K5" i="3"/>
  <c r="K6" i="3"/>
  <c r="U6" i="3"/>
  <c r="AC6" i="3"/>
  <c r="AS6" i="3"/>
  <c r="F11" i="3"/>
  <c r="AP11" i="3"/>
  <c r="AU11" i="3"/>
  <c r="P12" i="3"/>
  <c r="U12" i="3"/>
  <c r="AY18" i="3"/>
  <c r="AY22" i="3"/>
  <c r="AY26" i="3"/>
  <c r="AX33" i="3"/>
  <c r="AY30" i="3"/>
  <c r="AY34" i="3"/>
  <c r="AY38" i="3"/>
  <c r="AX38" i="3"/>
  <c r="AX39" i="3"/>
  <c r="AY39" i="3"/>
  <c r="AC7" i="3" l="1"/>
  <c r="AC5" i="3"/>
  <c r="AQ9" i="3"/>
  <c r="AS7" i="3"/>
  <c r="AQ7" i="3"/>
  <c r="AR11" i="3"/>
  <c r="AC9" i="3"/>
  <c r="U5" i="3"/>
  <c r="V11" i="3"/>
  <c r="AS9" i="3"/>
  <c r="AX14" i="3"/>
  <c r="AG5" i="3"/>
  <c r="V12" i="3"/>
  <c r="AA5" i="3"/>
  <c r="AS5" i="3"/>
  <c r="AT11" i="3"/>
  <c r="AH11" i="3"/>
  <c r="AQ5" i="3"/>
  <c r="AB11" i="3"/>
  <c r="U7" i="3"/>
  <c r="AA7" i="3"/>
  <c r="AG9" i="3"/>
  <c r="AB12" i="3"/>
  <c r="AY17" i="3"/>
  <c r="AY16" i="3"/>
  <c r="AY14" i="3"/>
  <c r="AX6" i="3"/>
  <c r="AY6" i="3"/>
  <c r="AV6" i="3"/>
  <c r="AV11" i="3"/>
  <c r="AU5" i="3"/>
  <c r="AV12" i="3"/>
  <c r="AU9" i="3"/>
  <c r="AU7" i="3"/>
  <c r="M11" i="3"/>
  <c r="AG7" i="3"/>
  <c r="AX15" i="3"/>
  <c r="AX16" i="3"/>
  <c r="AL11" i="3"/>
  <c r="AL12" i="3"/>
  <c r="P7" i="3"/>
  <c r="Q12" i="3"/>
  <c r="Q11" i="3"/>
  <c r="P9" i="3"/>
  <c r="P5" i="3"/>
  <c r="AF11" i="3"/>
  <c r="AF12" i="3"/>
  <c r="AD12" i="3"/>
  <c r="AY15" i="3"/>
  <c r="N12" i="3"/>
  <c r="M9" i="3"/>
  <c r="M7" i="3"/>
  <c r="M5" i="3"/>
  <c r="M12" i="3"/>
  <c r="N11" i="3"/>
  <c r="AX9" i="3" l="1"/>
  <c r="AX12" i="3"/>
  <c r="AV5" i="3"/>
  <c r="AX11" i="3"/>
  <c r="AV9" i="3"/>
  <c r="AY5" i="3"/>
  <c r="AX7" i="3"/>
  <c r="AV7" i="3"/>
  <c r="AY7" i="3"/>
  <c r="AX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</author>
  </authors>
  <commentList>
    <comment ref="C6" authorId="0" shapeId="0" xr:uid="{F47981F5-F4DA-447A-BF85-F16B574B1C23}">
      <text>
        <r>
          <rPr>
            <sz val="9"/>
            <color indexed="81"/>
            <rFont val="Tahoma"/>
            <family val="2"/>
          </rPr>
          <t>Antal flickor i klassen</t>
        </r>
      </text>
    </comment>
    <comment ref="C7" authorId="0" shapeId="0" xr:uid="{28ED7BC2-53C2-4565-89CD-EFA36BDE2FA3}">
      <text>
        <r>
          <rPr>
            <sz val="9"/>
            <color indexed="81"/>
            <rFont val="Tahoma"/>
            <family val="2"/>
          </rPr>
          <t>Antal pojkar i klassen</t>
        </r>
      </text>
    </comment>
  </commentList>
</comments>
</file>

<file path=xl/sharedStrings.xml><?xml version="1.0" encoding="utf-8"?>
<sst xmlns="http://schemas.openxmlformats.org/spreadsheetml/2006/main" count="2812" uniqueCount="215">
  <si>
    <t>BETYGSKATALOG GRUNDSKOLAN</t>
  </si>
  <si>
    <t>Namn</t>
  </si>
  <si>
    <t>BL</t>
  </si>
  <si>
    <t>EN</t>
  </si>
  <si>
    <t>HKK</t>
  </si>
  <si>
    <t>IDH</t>
  </si>
  <si>
    <t>MA</t>
  </si>
  <si>
    <t>MU</t>
  </si>
  <si>
    <t>NO</t>
  </si>
  <si>
    <t>BI</t>
  </si>
  <si>
    <t>FY</t>
  </si>
  <si>
    <t>KE</t>
  </si>
  <si>
    <t>SO</t>
  </si>
  <si>
    <t>GE</t>
  </si>
  <si>
    <t>HI</t>
  </si>
  <si>
    <t>RE</t>
  </si>
  <si>
    <t>SH</t>
  </si>
  <si>
    <t>SL</t>
  </si>
  <si>
    <t>SV</t>
  </si>
  <si>
    <t>SVA</t>
  </si>
  <si>
    <t>TK</t>
  </si>
  <si>
    <t>A</t>
  </si>
  <si>
    <t>F</t>
  </si>
  <si>
    <t>Pnr</t>
  </si>
  <si>
    <t>ML</t>
  </si>
  <si>
    <t>sum</t>
  </si>
  <si>
    <t>medel</t>
  </si>
  <si>
    <t>kön</t>
  </si>
  <si>
    <t>Snittbetyg samtliga</t>
  </si>
  <si>
    <t>Snittbetyg flickor</t>
  </si>
  <si>
    <t>Snittbetyg pojkar</t>
  </si>
  <si>
    <t>Standardavvikelse samtliga</t>
  </si>
  <si>
    <t>Antal</t>
  </si>
  <si>
    <t>MS</t>
  </si>
  <si>
    <t>spr
ML</t>
  </si>
  <si>
    <t>bet
ML</t>
  </si>
  <si>
    <t>spr
MS</t>
  </si>
  <si>
    <t>bet
MS</t>
  </si>
  <si>
    <t>E</t>
  </si>
  <si>
    <t>B</t>
  </si>
  <si>
    <t>DEU</t>
  </si>
  <si>
    <t>D</t>
  </si>
  <si>
    <t>C</t>
  </si>
  <si>
    <t>SPA</t>
  </si>
  <si>
    <t>ARA</t>
  </si>
  <si>
    <t>FIN</t>
  </si>
  <si>
    <t>FRA</t>
  </si>
  <si>
    <t>20021106TF61</t>
  </si>
  <si>
    <t>RUS</t>
  </si>
  <si>
    <t>-</t>
  </si>
  <si>
    <t>20020215TF71</t>
  </si>
  <si>
    <t>Albatrossen Albin</t>
  </si>
  <si>
    <t>Bävern Bengt</t>
  </si>
  <si>
    <t>Eldflugan Ella</t>
  </si>
  <si>
    <t>Gråsuggan Gunhild</t>
  </si>
  <si>
    <t>Humlan Hedvig</t>
  </si>
  <si>
    <t>Isbjörnen Inga</t>
  </si>
  <si>
    <t>Krokofanten Klara</t>
  </si>
  <si>
    <t>Noshörningen Nathan</t>
  </si>
  <si>
    <t>Ormvråken Ofelia</t>
  </si>
  <si>
    <t>Pirayan Petronella</t>
  </si>
  <si>
    <t>Räkan Rut</t>
  </si>
  <si>
    <t>Ugglan Ulla</t>
  </si>
  <si>
    <t>Yllefåret Yilmaz</t>
  </si>
  <si>
    <t>Örnen Örjan</t>
  </si>
  <si>
    <t>Chimpansen Charlie</t>
  </si>
  <si>
    <t>Dammråttan David</t>
  </si>
  <si>
    <t>Fästingen Filippa</t>
  </si>
  <si>
    <t>Järven Jasmine</t>
  </si>
  <si>
    <t>Laxen Leonardo</t>
  </si>
  <si>
    <t>Mullvaden Miranda</t>
  </si>
  <si>
    <t>Sjöhästen Samir</t>
  </si>
  <si>
    <t>Tvestjärten Taliba</t>
  </si>
  <si>
    <t>Valrossen Violet</t>
  </si>
  <si>
    <t>Zebran Zlatan</t>
  </si>
  <si>
    <t>Åkersorken Åsa</t>
  </si>
  <si>
    <t>Älgen Ämbla</t>
  </si>
  <si>
    <t>Yrhättan Yngve</t>
  </si>
  <si>
    <t>M</t>
  </si>
  <si>
    <t/>
  </si>
  <si>
    <t>K</t>
  </si>
  <si>
    <t>Ämnen som sticker ut, avviker från liknande?</t>
  </si>
  <si>
    <t>Jämför totalbedömningen av hela klassen (alla elever i alla ämnen) - lilafärgad cell AY5</t>
  </si>
  <si>
    <t>Är klassens resultat homogena eller är är spridningen stor?</t>
  </si>
  <si>
    <t xml:space="preserve">Markera fler betyg </t>
  </si>
  <si>
    <t xml:space="preserve">Anpassa gränsvärden (olika årskurser) </t>
  </si>
  <si>
    <t>Meritvärden och medelvärden</t>
  </si>
  <si>
    <t>Utskrift en sida, skriv ut i färg</t>
  </si>
  <si>
    <t>Intro: Bra analys kräver ett nyanserat underlag</t>
  </si>
  <si>
    <t>Analysfrågor</t>
  </si>
  <si>
    <t>Intro: Driver ett intresse att förstå vad som händer, vad som blir resultatet av lärarens undervisning</t>
  </si>
  <si>
    <t>Antal betyg på nivå</t>
  </si>
  <si>
    <t>Betygsöversikt demoklass Zoo HT17</t>
  </si>
  <si>
    <t>Markera meritvärden lägre än</t>
  </si>
  <si>
    <t>Markera meritvärden högre än</t>
  </si>
  <si>
    <t>Markera medelvärden lägre än</t>
  </si>
  <si>
    <t xml:space="preserve"> (rad 11)</t>
  </si>
  <si>
    <t xml:space="preserve"> (rad 12)</t>
  </si>
  <si>
    <t xml:space="preserve">Markera betyg </t>
  </si>
  <si>
    <t xml:space="preserve">1. </t>
  </si>
  <si>
    <t xml:space="preserve">2. </t>
  </si>
  <si>
    <t xml:space="preserve">3. </t>
  </si>
  <si>
    <t xml:space="preserve">6. </t>
  </si>
  <si>
    <r>
      <rPr>
        <b/>
        <sz val="8"/>
        <rFont val="Arial"/>
        <family val="2"/>
      </rPr>
      <t>Hämta elevreslutat för den aktuella klassen</t>
    </r>
    <r>
      <rPr>
        <sz val="8"/>
        <rFont val="Arial"/>
        <family val="2"/>
      </rPr>
      <t xml:space="preserve">
BER &gt; Meny &gt; Betygsöversikt &gt;  Betygskatalog &gt; Dokument för klass &gt; Klassens namn &gt; Utfärda</t>
    </r>
  </si>
  <si>
    <r>
      <rPr>
        <b/>
        <sz val="8"/>
        <rFont val="Arial"/>
        <family val="2"/>
      </rPr>
      <t>Kopiera och klistra in elevernas betygsdata</t>
    </r>
    <r>
      <rPr>
        <sz val="8"/>
        <rFont val="Arial"/>
        <family val="2"/>
      </rPr>
      <t xml:space="preserve">
- Markera och kopiera alla elever, personnummer och betygsdata
- Klistra in i Grejd &gt; fliken betygsdata &gt; gula cellen A3 (klistra in värden: Alt + W + V + Ä)</t>
    </r>
  </si>
  <si>
    <r>
      <rPr>
        <b/>
        <sz val="8"/>
        <rFont val="Arial"/>
        <family val="2"/>
      </rPr>
      <t>Sätt rätt rubrik</t>
    </r>
    <r>
      <rPr>
        <sz val="8"/>
        <rFont val="Arial"/>
        <family val="2"/>
      </rPr>
      <t xml:space="preserve">
- Ange rätt namn och termin på klassens översikt i cell A2</t>
    </r>
  </si>
  <si>
    <t>Instruktion, förbered Grejd för analysen</t>
  </si>
  <si>
    <t>Goda råd</t>
  </si>
  <si>
    <t>1.</t>
  </si>
  <si>
    <t>2.</t>
  </si>
  <si>
    <t>3.</t>
  </si>
  <si>
    <t>4.</t>
  </si>
  <si>
    <t>.</t>
  </si>
  <si>
    <t>Spara PDF-filer, Excel-filer och de färdiga Grejdfilerna på ett bra ställe, så att du kan gå tillbaka och jämföra data från olika terminer</t>
  </si>
  <si>
    <t>Distribuera Grejdfilerna både elektroniskt (så att lärarna kan ändra gränsvärden om de vill) och som färgutskrifter (så att lärarna kan jämföra olika klasser med jämförbara gränsvärden)</t>
  </si>
  <si>
    <t xml:space="preserve">7. </t>
  </si>
  <si>
    <t>Köp en licens för PDFtables, den kostar ca 300 kr för 1000 dokument. De första 100 dokumenten är gratis, så att du kan pröva hur det fungerar</t>
  </si>
  <si>
    <t>Tungan rätt i mun när du städar Excelfilen, spara en backup om något går fel.</t>
  </si>
  <si>
    <r>
      <rPr>
        <b/>
        <sz val="8"/>
        <rFont val="Arial"/>
        <family val="2"/>
      </rPr>
      <t>Säkra Grejdfilen från oavsiktliga ändringar</t>
    </r>
    <r>
      <rPr>
        <sz val="8"/>
        <rFont val="Arial"/>
        <family val="2"/>
      </rPr>
      <t xml:space="preserve">
- Dölj flikar som lärarna inte behöver se: Demo, betygsdata, gör så här
- Sätt eventuellt ett lösenord för att skydda grejdfliken (den är låst utan lösenord nu): Granska &gt; Skydda</t>
    </r>
  </si>
  <si>
    <r>
      <rPr>
        <b/>
        <sz val="8"/>
        <rFont val="Arial"/>
        <family val="2"/>
      </rPr>
      <t>Konvertera till Excel</t>
    </r>
    <r>
      <rPr>
        <sz val="8"/>
        <color theme="10"/>
        <rFont val="Arial"/>
        <family val="2"/>
      </rPr>
      <t xml:space="preserve">
https://pdftables.com/ </t>
    </r>
    <r>
      <rPr>
        <sz val="8"/>
        <rFont val="Arial"/>
        <family val="2"/>
      </rPr>
      <t xml:space="preserve">&gt; Convert a PDF &gt; Välj PDF-fil med betygen &gt; Download as Excel </t>
    </r>
  </si>
  <si>
    <r>
      <rPr>
        <b/>
        <sz val="8"/>
        <rFont val="Arial"/>
        <family val="2"/>
      </rPr>
      <t xml:space="preserve">Städa Grejdfilen </t>
    </r>
    <r>
      <rPr>
        <sz val="8"/>
        <color rgb="FF1D4BFF"/>
        <rFont val="Arial"/>
        <family val="2"/>
      </rPr>
      <t>(visa en bild på vad som ska bort)</t>
    </r>
    <r>
      <rPr>
        <sz val="8"/>
        <rFont val="Arial"/>
        <family val="2"/>
      </rPr>
      <t xml:space="preserve">
- Ta bort alla rader längst ner, där det inte finns elever
- Ta bort  medelvärden där det saknas underlag (visas som ####, egentligen #DIVISION/0#!)</t>
    </r>
  </si>
  <si>
    <t xml:space="preserve">5. </t>
  </si>
  <si>
    <r>
      <rPr>
        <b/>
        <sz val="8"/>
        <rFont val="Arial"/>
        <family val="2"/>
      </rPr>
      <t>Justera eventuellt första gränsvärden</t>
    </r>
    <r>
      <rPr>
        <sz val="8"/>
        <rFont val="Arial"/>
        <family val="2"/>
      </rPr>
      <t xml:space="preserve">
- Välj lämpliga gränsvärden (se goda råd nedan) inför för analysen (kolumn BB)</t>
    </r>
  </si>
  <si>
    <t>b</t>
  </si>
  <si>
    <t>FAS</t>
  </si>
  <si>
    <t>SRP</t>
  </si>
  <si>
    <t>JPN</t>
  </si>
  <si>
    <t>HEB</t>
  </si>
  <si>
    <t>asg</t>
  </si>
  <si>
    <t>SOM</t>
  </si>
  <si>
    <t>SWA</t>
  </si>
  <si>
    <t>POL</t>
  </si>
  <si>
    <t>Betygsöversikt klass 8A höstterminen 2021</t>
  </si>
  <si>
    <t>Betygsöversikt klass 8B höstterminen 2021</t>
  </si>
  <si>
    <t>Betygsöversikt klass 8C höstterminen 2021</t>
  </si>
  <si>
    <t>Barbue, Helia</t>
  </si>
  <si>
    <t>Bergand, Ellen</t>
  </si>
  <si>
    <t>Björktrast, Nils</t>
  </si>
  <si>
    <t>Cerf, Max</t>
  </si>
  <si>
    <t>Coccinelle, Saba</t>
  </si>
  <si>
    <t>Crane, Lorena</t>
  </si>
  <si>
    <t>Crane, Molly</t>
  </si>
  <si>
    <t>Criquet, Elsa</t>
  </si>
  <si>
    <t>Dauphin, Malcolm</t>
  </si>
  <si>
    <t>Daurade, Isak</t>
  </si>
  <si>
    <t>Elan, Miriam</t>
  </si>
  <si>
    <t>Escargot, Rut</t>
  </si>
  <si>
    <t>Fjällräv, Ossian</t>
  </si>
  <si>
    <t>Gråtrut, Lovisa</t>
  </si>
  <si>
    <t>Jaktfalk, Alexandra</t>
  </si>
  <si>
    <t>Llama, Omid</t>
  </si>
  <si>
    <t>Löpare, Ida</t>
  </si>
  <si>
    <t>Malteser, Alva</t>
  </si>
  <si>
    <t>Merle, Shashank</t>
  </si>
  <si>
    <t>Morkulla, Rasmus</t>
  </si>
  <si>
    <t>Myra, Elias</t>
  </si>
  <si>
    <t>Ormvråk, Angie</t>
  </si>
  <si>
    <t>Sanglier, Ebba</t>
  </si>
  <si>
    <t>Sjöko, Oliver</t>
  </si>
  <si>
    <t>Souris, Sebastian</t>
  </si>
  <si>
    <t>Starfish, Mahdi</t>
  </si>
  <si>
    <t>Svartbagge, Linnea</t>
  </si>
  <si>
    <t>Canard, Eleaan</t>
  </si>
  <si>
    <t>Chat, Noa</t>
  </si>
  <si>
    <t>Chimpans, Malte</t>
  </si>
  <si>
    <t>Dolphin, Patrick</t>
  </si>
  <si>
    <t>Flamingo, Hanna</t>
  </si>
  <si>
    <t>Gekko, Alexandra</t>
  </si>
  <si>
    <t>Geting, Irma</t>
  </si>
  <si>
    <t>Heron, Mupenzi</t>
  </si>
  <si>
    <t>Ibis, Melvin</t>
  </si>
  <si>
    <t>Impala, Ronnie</t>
  </si>
  <si>
    <t>Jaguar, Rasmus</t>
  </si>
  <si>
    <t>Kamel, Morgan</t>
  </si>
  <si>
    <t>Kameleont, Stella</t>
  </si>
  <si>
    <t>Knäppare, Nikodemus</t>
  </si>
  <si>
    <t>Muräna, Lisa</t>
  </si>
  <si>
    <t>Nötskrika, Mercedes</t>
  </si>
  <si>
    <t>Okapin, Stella</t>
  </si>
  <si>
    <t>Ostron, Ivar</t>
  </si>
  <si>
    <t>Pike, Luka</t>
  </si>
  <si>
    <t>Puman, Max</t>
  </si>
  <si>
    <t>Råka, Willjam</t>
  </si>
  <si>
    <t>Salmon, Michel</t>
  </si>
  <si>
    <t>Snöleopard, Kajsa</t>
  </si>
  <si>
    <t>Sork, Eddie</t>
  </si>
  <si>
    <t>Späckhuggare, Casper</t>
  </si>
  <si>
    <t>Tofsvipa, Simon</t>
  </si>
  <si>
    <t>Masa Autruche</t>
  </si>
  <si>
    <t>Vilgot Bison</t>
  </si>
  <si>
    <t>Nomi Boxer</t>
  </si>
  <si>
    <t>Alva Bäver</t>
  </si>
  <si>
    <t>Thanida Canard</t>
  </si>
  <si>
    <t>Fabian Citronhaj</t>
  </si>
  <si>
    <t>Freya Cormorant</t>
  </si>
  <si>
    <t>Elias Ejder</t>
  </si>
  <si>
    <t>Nicki Faucon</t>
  </si>
  <si>
    <t>William Gibbon</t>
  </si>
  <si>
    <t>Amin Gopher</t>
  </si>
  <si>
    <t>Nafiz Meerkat</t>
  </si>
  <si>
    <t>Agnes Morse</t>
  </si>
  <si>
    <t>Shahad Moustique</t>
  </si>
  <si>
    <t>Emma Myrlejon</t>
  </si>
  <si>
    <t>Moa Myrslok</t>
  </si>
  <si>
    <t>Sanja Mård</t>
  </si>
  <si>
    <t>Tommy Piggsvin</t>
  </si>
  <si>
    <t>Ruben Pudel</t>
  </si>
  <si>
    <t>Johanna Schäfer</t>
  </si>
  <si>
    <t>Tom Skorpion</t>
  </si>
  <si>
    <t>Amin Squid</t>
  </si>
  <si>
    <t>Svale Squirrel</t>
  </si>
  <si>
    <t>Vilma Stare</t>
  </si>
  <si>
    <t>Ivan Tangara</t>
  </si>
  <si>
    <t>Moa Tatou</t>
  </si>
  <si>
    <t>Sumaya Vache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</si>
</sst>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Calibri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6"/>
      <color rgb="FF0070C0"/>
      <name val="Stockholm Type Bold"/>
      <family val="3"/>
    </font>
    <font>
      <b/>
      <sz val="8"/>
      <color theme="0"/>
      <name val="Gill Sans MT"/>
      <family val="2"/>
    </font>
    <font>
      <sz val="6"/>
      <name val="Arial"/>
      <family val="2"/>
    </font>
    <font>
      <b/>
      <sz val="8"/>
      <color theme="0"/>
      <name val="Arial"/>
      <family val="2"/>
    </font>
    <font>
      <sz val="8"/>
      <color rgb="FF0326B2"/>
      <name val="Arial"/>
      <family val="2"/>
    </font>
    <font>
      <b/>
      <sz val="8"/>
      <name val="Arial"/>
      <family val="2"/>
    </font>
    <font>
      <sz val="8"/>
      <color rgb="FF1D4BFF"/>
      <name val="Arial"/>
      <family val="2"/>
    </font>
    <font>
      <u/>
      <sz val="11"/>
      <color theme="10"/>
      <name val="Calibri"/>
      <family val="2"/>
    </font>
    <font>
      <sz val="8"/>
      <color theme="10"/>
      <name val="Arial"/>
      <family val="2"/>
    </font>
    <font>
      <sz val="9"/>
      <color indexed="81"/>
      <name val="Tahoma"/>
      <family val="2"/>
    </font>
    <font>
      <sz val="16"/>
      <color rgb="FF000099"/>
      <name val="Arial"/>
      <family val="2"/>
    </font>
    <font>
      <sz val="16"/>
      <color rgb="FF00206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437"/>
        <bgColor indexed="64"/>
      </patternFill>
    </fill>
    <fill>
      <patternFill patternType="solid">
        <fgColor rgb="FF1D4BFF"/>
        <bgColor indexed="64"/>
      </patternFill>
    </fill>
    <fill>
      <patternFill patternType="solid">
        <fgColor rgb="FF68CC03"/>
        <bgColor indexed="64"/>
      </patternFill>
    </fill>
    <fill>
      <patternFill patternType="solid">
        <fgColor rgb="FF0326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double">
        <color theme="1"/>
      </top>
      <bottom style="double">
        <color theme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2" fillId="0" borderId="0" xfId="0" applyNumberFormat="1" applyFont="1"/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inden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2" fontId="5" fillId="8" borderId="1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inden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inden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>
      <alignment horizontal="center" vertical="center" wrapText="1"/>
    </xf>
    <xf numFmtId="2" fontId="2" fillId="1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11" borderId="0" xfId="0" applyFont="1" applyFill="1" applyAlignment="1">
      <alignment vertical="center"/>
    </xf>
    <xf numFmtId="0" fontId="12" fillId="0" borderId="0" xfId="1" applyFont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left" indent="1"/>
    </xf>
    <xf numFmtId="0" fontId="15" fillId="0" borderId="0" xfId="0" applyFont="1" applyAlignment="1" applyProtection="1">
      <alignment horizontal="left" indent="1"/>
      <protection locked="0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2" fontId="2" fillId="13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</cellXfs>
  <cellStyles count="3">
    <cellStyle name="Hyperlänk" xfId="1" builtinId="8"/>
    <cellStyle name="Normal" xfId="0" builtinId="0"/>
    <cellStyle name="Normal 2" xfId="2" xr:uid="{927611C4-0DCE-4622-B475-A7B580265157}"/>
  </cellStyles>
  <dxfs count="49"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1D4B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1D4B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1D4BFF"/>
        </patternFill>
      </fill>
    </dxf>
    <dxf>
      <fill>
        <patternFill>
          <bgColor theme="0"/>
        </patternFill>
      </fill>
    </dxf>
    <dxf>
      <font>
        <b/>
        <i val="0"/>
        <color rgb="FF00B050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  <dxf>
      <font>
        <b/>
        <i val="0"/>
        <color theme="0"/>
      </font>
      <fill>
        <patternFill>
          <bgColor rgb="FF1D4BFF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68CC03"/>
        </patternFill>
      </fill>
    </dxf>
    <dxf>
      <font>
        <b/>
        <i val="0"/>
        <color theme="0"/>
      </font>
      <fill>
        <patternFill>
          <bgColor rgb="FFFF6437"/>
        </patternFill>
      </fill>
    </dxf>
  </dxfs>
  <tableStyles count="0" defaultTableStyle="TableStyleMedium2" defaultPivotStyle="PivotStyleLight16"/>
  <colors>
    <mruColors>
      <color rgb="FFFFFFEB"/>
      <color rgb="FF0000FF"/>
      <color rgb="FF000099"/>
      <color rgb="FF1D4BFF"/>
      <color rgb="FF0326B2"/>
      <color rgb="FFFBFBFB"/>
      <color rgb="FFF8F8F8"/>
      <color rgb="FFFF6437"/>
      <color rgb="FF68CC03"/>
      <color rgb="FF5FB2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16378</xdr:col>
      <xdr:colOff>190500</xdr:colOff>
      <xdr:row>1</xdr:row>
      <xdr:rowOff>133350</xdr:rowOff>
    </xdr:from>
    <xdr:to>
      <xdr:col>16382</xdr:col>
      <xdr:colOff>295275</xdr:colOff>
      <xdr:row>27</xdr:row>
      <xdr:rowOff>123826</xdr:rowOff>
    </xdr:to>
    <xdr:sp macro="" textlink="">
      <xdr:nvSpPr>
        <xdr:cNvPr id="3" name="Rektangel med rundade hör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67875" y="180975"/>
          <a:ext cx="2619375" cy="4086226"/>
        </a:xfrm>
        <a:prstGeom prst="roundRect">
          <a:avLst>
            <a:gd name="adj" fmla="val 7940"/>
          </a:avLst>
        </a:prstGeom>
        <a:noFill/>
        <a:ln w="38100">
          <a:solidFill>
            <a:srgbClr val="0326B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oneCellAnchor>
    <xdr:from>
      <xdr:col>16378</xdr:col>
      <xdr:colOff>514350</xdr:colOff>
      <xdr:row>3</xdr:row>
      <xdr:rowOff>0</xdr:rowOff>
    </xdr:from>
    <xdr:ext cx="1971675" cy="457200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91725" y="400050"/>
          <a:ext cx="1971675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Här kan du justera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översiktens värden för färgmarkeringarna, så att du lättare kan analysera resultaten.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504825</xdr:colOff>
      <xdr:row>3</xdr:row>
      <xdr:rowOff>28576</xdr:rowOff>
    </xdr:from>
    <xdr:ext cx="1971675" cy="45720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D77847EF-D271-41DD-82BA-EDDF5D00FC44}"/>
            </a:ext>
          </a:extLst>
        </xdr:cNvPr>
        <xdr:cNvSpPr txBox="1"/>
      </xdr:nvSpPr>
      <xdr:spPr>
        <a:xfrm>
          <a:off x="9982200" y="381001"/>
          <a:ext cx="1971675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Här kan du justera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översiktens värden för färgmarkeringarna, så att du lättare kan analysera resultaten.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51</xdr:col>
      <xdr:colOff>200025</xdr:colOff>
      <xdr:row>1</xdr:row>
      <xdr:rowOff>142875</xdr:rowOff>
    </xdr:from>
    <xdr:to>
      <xdr:col>56</xdr:col>
      <xdr:colOff>304800</xdr:colOff>
      <xdr:row>27</xdr:row>
      <xdr:rowOff>152401</xdr:rowOff>
    </xdr:to>
    <xdr:sp macro="" textlink="">
      <xdr:nvSpPr>
        <xdr:cNvPr id="3" name="Rektangel med rundade hörn 2">
          <a:extLst>
            <a:ext uri="{FF2B5EF4-FFF2-40B4-BE49-F238E27FC236}">
              <a16:creationId xmlns:a16="http://schemas.microsoft.com/office/drawing/2014/main" id="{4C607D18-0B8B-441D-8B20-A9C41D135720}"/>
            </a:ext>
          </a:extLst>
        </xdr:cNvPr>
        <xdr:cNvSpPr/>
      </xdr:nvSpPr>
      <xdr:spPr>
        <a:xfrm>
          <a:off x="10150475" y="269875"/>
          <a:ext cx="2714625" cy="4130676"/>
        </a:xfrm>
        <a:prstGeom prst="roundRect">
          <a:avLst>
            <a:gd name="adj" fmla="val 2560"/>
          </a:avLst>
        </a:prstGeom>
        <a:noFill/>
        <a:ln w="38100">
          <a:solidFill>
            <a:srgbClr val="0326B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504825</xdr:colOff>
      <xdr:row>3</xdr:row>
      <xdr:rowOff>28576</xdr:rowOff>
    </xdr:from>
    <xdr:ext cx="1971675" cy="45720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1095B162-2A1E-4E6F-9B35-2535197F5000}"/>
            </a:ext>
          </a:extLst>
        </xdr:cNvPr>
        <xdr:cNvSpPr txBox="1"/>
      </xdr:nvSpPr>
      <xdr:spPr>
        <a:xfrm>
          <a:off x="9982200" y="381001"/>
          <a:ext cx="1971675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Här kan du justera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översiktens värden för färgmarkeringarna, så att du lättare kan analysera resultaten.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51</xdr:col>
      <xdr:colOff>200025</xdr:colOff>
      <xdr:row>1</xdr:row>
      <xdr:rowOff>142875</xdr:rowOff>
    </xdr:from>
    <xdr:to>
      <xdr:col>56</xdr:col>
      <xdr:colOff>304800</xdr:colOff>
      <xdr:row>27</xdr:row>
      <xdr:rowOff>152401</xdr:rowOff>
    </xdr:to>
    <xdr:sp macro="" textlink="">
      <xdr:nvSpPr>
        <xdr:cNvPr id="3" name="Rektangel med rundade hörn 2">
          <a:extLst>
            <a:ext uri="{FF2B5EF4-FFF2-40B4-BE49-F238E27FC236}">
              <a16:creationId xmlns:a16="http://schemas.microsoft.com/office/drawing/2014/main" id="{3387A3C5-043B-4FF6-85B7-9D6A462BADB0}"/>
            </a:ext>
          </a:extLst>
        </xdr:cNvPr>
        <xdr:cNvSpPr/>
      </xdr:nvSpPr>
      <xdr:spPr>
        <a:xfrm>
          <a:off x="10150475" y="269875"/>
          <a:ext cx="2714625" cy="4130676"/>
        </a:xfrm>
        <a:prstGeom prst="roundRect">
          <a:avLst>
            <a:gd name="adj" fmla="val 2092"/>
          </a:avLst>
        </a:prstGeom>
        <a:noFill/>
        <a:ln w="38100">
          <a:solidFill>
            <a:srgbClr val="0326B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504825</xdr:colOff>
      <xdr:row>3</xdr:row>
      <xdr:rowOff>28576</xdr:rowOff>
    </xdr:from>
    <xdr:ext cx="1971675" cy="45720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6A9083C-7ABA-412E-A99F-66F49F64B211}"/>
            </a:ext>
          </a:extLst>
        </xdr:cNvPr>
        <xdr:cNvSpPr txBox="1"/>
      </xdr:nvSpPr>
      <xdr:spPr>
        <a:xfrm>
          <a:off x="9982200" y="381001"/>
          <a:ext cx="1971675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Här kan du justera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översiktens värden för färgmarkeringarna, så att du lättare kan analysera resultaten.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51</xdr:col>
      <xdr:colOff>200025</xdr:colOff>
      <xdr:row>1</xdr:row>
      <xdr:rowOff>142875</xdr:rowOff>
    </xdr:from>
    <xdr:to>
      <xdr:col>56</xdr:col>
      <xdr:colOff>304800</xdr:colOff>
      <xdr:row>27</xdr:row>
      <xdr:rowOff>152401</xdr:rowOff>
    </xdr:to>
    <xdr:sp macro="" textlink="">
      <xdr:nvSpPr>
        <xdr:cNvPr id="3" name="Rektangel med rundade hörn 2">
          <a:extLst>
            <a:ext uri="{FF2B5EF4-FFF2-40B4-BE49-F238E27FC236}">
              <a16:creationId xmlns:a16="http://schemas.microsoft.com/office/drawing/2014/main" id="{A43F9C05-B2AD-4DB8-A8A7-A8BB0FEB79A5}"/>
            </a:ext>
          </a:extLst>
        </xdr:cNvPr>
        <xdr:cNvSpPr/>
      </xdr:nvSpPr>
      <xdr:spPr>
        <a:xfrm>
          <a:off x="10150475" y="269875"/>
          <a:ext cx="2714625" cy="4130676"/>
        </a:xfrm>
        <a:prstGeom prst="roundRect">
          <a:avLst>
            <a:gd name="adj" fmla="val 2326"/>
          </a:avLst>
        </a:prstGeom>
        <a:noFill/>
        <a:ln w="38100">
          <a:solidFill>
            <a:srgbClr val="0326B2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v-SE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dftable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40"/>
  <sheetViews>
    <sheetView showGridLines="0" showZeros="0" zoomScaleNormal="100" workbookViewId="0">
      <selection activeCell="A2" sqref="A2"/>
    </sheetView>
  </sheetViews>
  <sheetFormatPr defaultColWidth="9.1796875" defaultRowHeight="14.5" zeroHeight="1"/>
  <cols>
    <col min="1" max="1" width="20" style="5" bestFit="1" customWidth="1"/>
    <col min="2" max="2" width="11.26953125" style="1" hidden="1" customWidth="1"/>
    <col min="3" max="3" width="3.453125" style="2" customWidth="1"/>
    <col min="4" max="4" width="0.7265625" customWidth="1"/>
    <col min="5" max="5" width="4.7265625" style="8" customWidth="1"/>
    <col min="6" max="6" width="4.81640625" style="8" hidden="1" customWidth="1"/>
    <col min="7" max="7" width="4.7265625" style="8" customWidth="1"/>
    <col min="8" max="8" width="4.81640625" style="8" hidden="1" customWidth="1"/>
    <col min="9" max="9" width="4.7265625" style="8" customWidth="1"/>
    <col min="10" max="10" width="4.81640625" style="8" hidden="1" customWidth="1"/>
    <col min="11" max="11" width="4.7265625" style="8" customWidth="1"/>
    <col min="12" max="12" width="4.81640625" style="8" hidden="1" customWidth="1"/>
    <col min="13" max="13" width="4.7265625" style="8" customWidth="1"/>
    <col min="14" max="14" width="4.81640625" style="8" hidden="1" customWidth="1"/>
    <col min="15" max="15" width="3.54296875" style="8" bestFit="1" customWidth="1"/>
    <col min="16" max="16" width="4.7265625" style="8" customWidth="1"/>
    <col min="17" max="17" width="4.81640625" style="8" hidden="1" customWidth="1"/>
    <col min="18" max="18" width="3.453125" style="8" bestFit="1" customWidth="1"/>
    <col min="19" max="19" width="4.7265625" style="8" customWidth="1"/>
    <col min="20" max="20" width="4.81640625" style="8" hidden="1" customWidth="1"/>
    <col min="21" max="21" width="4.7265625" style="8" customWidth="1"/>
    <col min="22" max="22" width="4.81640625" style="8" hidden="1" customWidth="1"/>
    <col min="23" max="23" width="4.7265625" style="8" customWidth="1"/>
    <col min="24" max="24" width="4.81640625" style="8" hidden="1" customWidth="1"/>
    <col min="25" max="25" width="4.7265625" style="8" customWidth="1"/>
    <col min="26" max="26" width="4.81640625" style="8" hidden="1" customWidth="1"/>
    <col min="27" max="27" width="4.7265625" style="8" customWidth="1"/>
    <col min="28" max="28" width="4.81640625" style="8" hidden="1" customWidth="1"/>
    <col min="29" max="29" width="4.7265625" style="8" customWidth="1"/>
    <col min="30" max="30" width="4.81640625" style="8" hidden="1" customWidth="1"/>
    <col min="31" max="31" width="4.7265625" style="8" customWidth="1"/>
    <col min="32" max="32" width="4.81640625" style="8" hidden="1" customWidth="1"/>
    <col min="33" max="33" width="4.7265625" style="8" customWidth="1"/>
    <col min="34" max="34" width="4.81640625" style="8" hidden="1" customWidth="1"/>
    <col min="35" max="35" width="4.7265625" style="8" customWidth="1"/>
    <col min="36" max="36" width="4.81640625" style="8" hidden="1" customWidth="1"/>
    <col min="37" max="37" width="4.7265625" style="8" customWidth="1"/>
    <col min="38" max="38" width="4.81640625" style="8" hidden="1" customWidth="1"/>
    <col min="39" max="39" width="4.7265625" style="8" customWidth="1"/>
    <col min="40" max="40" width="4.81640625" style="8" hidden="1" customWidth="1"/>
    <col min="41" max="41" width="4.7265625" style="8" customWidth="1"/>
    <col min="42" max="42" width="4.81640625" style="8" hidden="1" customWidth="1"/>
    <col min="43" max="43" width="4.7265625" style="8" customWidth="1"/>
    <col min="44" max="44" width="4.81640625" style="8" hidden="1" customWidth="1"/>
    <col min="45" max="45" width="4.7265625" style="8" customWidth="1"/>
    <col min="46" max="46" width="4.81640625" style="8" hidden="1" customWidth="1"/>
    <col min="47" max="47" width="4.7265625" style="8" customWidth="1"/>
    <col min="48" max="48" width="5.26953125" style="8" hidden="1" customWidth="1"/>
    <col min="49" max="49" width="0.7265625" customWidth="1"/>
    <col min="50" max="50" width="5.453125" customWidth="1"/>
    <col min="51" max="51" width="5.81640625" customWidth="1"/>
    <col min="52" max="16378" width="0" hidden="1" customWidth="1"/>
    <col min="16379" max="16379" width="9.1796875" customWidth="1"/>
    <col min="16380" max="16380" width="19.1796875" customWidth="1"/>
    <col min="16381" max="16382" width="4.7265625" customWidth="1"/>
    <col min="16383" max="16383" width="6.1796875" customWidth="1"/>
    <col min="16384" max="16384" width="2.26953125" hidden="1" customWidth="1"/>
  </cols>
  <sheetData>
    <row r="1" spans="1:51 16380:16384" ht="3.75" customHeight="1" thickBot="1"/>
    <row r="2" spans="1:51 16380:16384" ht="21" thickTop="1" thickBot="1">
      <c r="A2" s="38" t="s">
        <v>92</v>
      </c>
      <c r="C2" s="1"/>
      <c r="E2" s="1"/>
      <c r="F2" s="1"/>
      <c r="G2" s="1"/>
      <c r="H2" s="1"/>
      <c r="X2" s="23"/>
      <c r="Z2" s="24"/>
      <c r="AE2" s="20"/>
      <c r="AH2" s="17"/>
      <c r="AK2" s="20"/>
      <c r="AQ2" s="20"/>
      <c r="AX2" s="20"/>
    </row>
    <row r="3" spans="1:51 16380:16384" ht="3.75" customHeight="1" thickTop="1"/>
    <row r="4" spans="1:51 16380:16384" s="7" customFormat="1" ht="14.15" customHeight="1">
      <c r="A4" s="5"/>
      <c r="B4" s="1" t="s">
        <v>23</v>
      </c>
      <c r="C4" s="2" t="s">
        <v>27</v>
      </c>
      <c r="E4" s="8" t="s">
        <v>2</v>
      </c>
      <c r="F4" s="8"/>
      <c r="G4" s="8" t="s">
        <v>3</v>
      </c>
      <c r="H4" s="8"/>
      <c r="I4" s="8" t="s">
        <v>4</v>
      </c>
      <c r="J4" s="8"/>
      <c r="K4" s="8" t="s">
        <v>5</v>
      </c>
      <c r="L4" s="8"/>
      <c r="M4" s="8" t="s">
        <v>6</v>
      </c>
      <c r="N4" s="8"/>
      <c r="O4" s="8"/>
      <c r="P4" s="8" t="s">
        <v>24</v>
      </c>
      <c r="Q4" s="8"/>
      <c r="R4" s="8"/>
      <c r="S4" s="8" t="s">
        <v>33</v>
      </c>
      <c r="T4" s="8"/>
      <c r="U4" s="8" t="s">
        <v>7</v>
      </c>
      <c r="V4" s="8"/>
      <c r="W4" s="8" t="s">
        <v>8</v>
      </c>
      <c r="X4" s="8"/>
      <c r="Y4" s="8" t="s">
        <v>9</v>
      </c>
      <c r="Z4" s="8"/>
      <c r="AA4" s="8" t="s">
        <v>10</v>
      </c>
      <c r="AB4" s="8"/>
      <c r="AC4" s="8" t="s">
        <v>11</v>
      </c>
      <c r="AD4" s="8"/>
      <c r="AE4" s="8" t="s">
        <v>12</v>
      </c>
      <c r="AF4" s="8"/>
      <c r="AG4" s="8" t="s">
        <v>13</v>
      </c>
      <c r="AH4" s="8"/>
      <c r="AI4" s="8" t="s">
        <v>14</v>
      </c>
      <c r="AJ4" s="8"/>
      <c r="AK4" s="8" t="s">
        <v>15</v>
      </c>
      <c r="AL4" s="8"/>
      <c r="AM4" s="8" t="s">
        <v>16</v>
      </c>
      <c r="AN4" s="8"/>
      <c r="AO4" s="8" t="s">
        <v>17</v>
      </c>
      <c r="AP4" s="8"/>
      <c r="AQ4" s="8" t="s">
        <v>18</v>
      </c>
      <c r="AR4" s="8"/>
      <c r="AS4" s="8" t="s">
        <v>19</v>
      </c>
      <c r="AT4" s="8"/>
      <c r="AU4" s="8" t="s">
        <v>20</v>
      </c>
      <c r="AV4" s="8"/>
      <c r="AX4" s="8" t="s">
        <v>25</v>
      </c>
      <c r="AY4" s="8" t="s">
        <v>26</v>
      </c>
    </row>
    <row r="5" spans="1:51 16380:16384" ht="13.5" customHeight="1">
      <c r="A5" s="15" t="s">
        <v>28</v>
      </c>
      <c r="E5" s="12">
        <f>AVERAGE(F14:F40)</f>
        <v>13.981481481481481</v>
      </c>
      <c r="F5" s="12"/>
      <c r="G5" s="12">
        <f>AVERAGE(H14:H40)</f>
        <v>14.537037037037036</v>
      </c>
      <c r="H5" s="12"/>
      <c r="I5" s="12"/>
      <c r="J5" s="12"/>
      <c r="K5" s="12">
        <f>AVERAGE(L14:L40)</f>
        <v>14.166666666666666</v>
      </c>
      <c r="L5" s="12"/>
      <c r="M5" s="12">
        <f>AVERAGE(N14:N40)</f>
        <v>12.692307692307692</v>
      </c>
      <c r="N5" s="12"/>
      <c r="O5"/>
      <c r="P5" s="12">
        <f>AVERAGE(Q14:Q40)</f>
        <v>18</v>
      </c>
      <c r="Q5" s="12"/>
      <c r="R5"/>
      <c r="S5" s="12">
        <f>AVERAGE(T14:T40)</f>
        <v>13.472222222222221</v>
      </c>
      <c r="T5" s="12"/>
      <c r="U5" s="12">
        <f>AVERAGE(V14:V40)</f>
        <v>13.333333333333334</v>
      </c>
      <c r="V5" s="12"/>
      <c r="W5" s="12"/>
      <c r="X5" s="12"/>
      <c r="Y5" s="12">
        <f>AVERAGE(Z14:Z40)</f>
        <v>13.703703703703704</v>
      </c>
      <c r="Z5" s="12"/>
      <c r="AA5" s="12">
        <f>AVERAGE(AB14:AB40)</f>
        <v>13.611111111111111</v>
      </c>
      <c r="AB5" s="12"/>
      <c r="AC5" s="12">
        <f>AVERAGE(AD14:AD40)</f>
        <v>12.596153846153847</v>
      </c>
      <c r="AD5" s="12"/>
      <c r="AE5" s="12"/>
      <c r="AF5" s="12"/>
      <c r="AG5" s="12">
        <f>AVERAGE(AH14:AH40)</f>
        <v>13.425925925925926</v>
      </c>
      <c r="AH5" s="12"/>
      <c r="AI5" s="12"/>
      <c r="AJ5" s="12"/>
      <c r="AK5" s="12"/>
      <c r="AL5" s="12"/>
      <c r="AM5" s="12">
        <f>AVERAGE(AN14:AN40)</f>
        <v>13.333333333333334</v>
      </c>
      <c r="AN5" s="12"/>
      <c r="AO5" s="12">
        <f>AVERAGE(AP14:AP40)</f>
        <v>13.425925925925926</v>
      </c>
      <c r="AP5" s="12"/>
      <c r="AQ5" s="12">
        <f>AVERAGE(AR14:AR40)</f>
        <v>12.065217391304348</v>
      </c>
      <c r="AR5" s="12"/>
      <c r="AS5" s="12">
        <f>AVERAGE(AT14:AT40)</f>
        <v>2.5</v>
      </c>
      <c r="AT5" s="12"/>
      <c r="AU5" s="12">
        <f>AVERAGE(AV14:AV40)</f>
        <v>13.333333333333334</v>
      </c>
      <c r="AV5" s="12">
        <f>AVERAGE(AX14:AX40)</f>
        <v>184.16666666666666</v>
      </c>
      <c r="AX5" s="12">
        <f>AVERAGE(AX14:AX40)</f>
        <v>184.16666666666666</v>
      </c>
      <c r="AY5" s="22">
        <f>AVERAGE(AY14:AY40)</f>
        <v>13.295617962284629</v>
      </c>
      <c r="XFC5" s="7"/>
    </row>
    <row r="6" spans="1:51 16380:16384" ht="13.5" customHeight="1">
      <c r="A6" s="15" t="s">
        <v>29</v>
      </c>
      <c r="E6" s="12">
        <f>AVERAGEIF($C14:$C40,"K",F14:F40)</f>
        <v>15.833333333333334</v>
      </c>
      <c r="F6" s="12"/>
      <c r="G6" s="12">
        <f>AVERAGEIF($C14:$C40,"K",H14:H40)</f>
        <v>14.333333333333334</v>
      </c>
      <c r="H6" s="12"/>
      <c r="I6" s="12"/>
      <c r="J6" s="12"/>
      <c r="K6" s="12">
        <f>AVERAGEIF($C14:$C40,"K",L14:L40)</f>
        <v>14.666666666666666</v>
      </c>
      <c r="L6" s="12"/>
      <c r="M6" s="12">
        <f>AVERAGEIF($C14:$C40,"K",N14:N40)</f>
        <v>11.833333333333334</v>
      </c>
      <c r="N6" s="6"/>
      <c r="O6"/>
      <c r="P6" s="12">
        <f>AVERAGEIF($C14:$C40,"K",Q14:Q40)</f>
        <v>17.5</v>
      </c>
      <c r="Q6" s="6"/>
      <c r="R6"/>
      <c r="S6" s="12">
        <f>AVERAGEIF($C14:$C40,"K",T14:T40)</f>
        <v>15.277777777777779</v>
      </c>
      <c r="T6" s="12"/>
      <c r="U6" s="12">
        <f>AVERAGEIF($C14:$C40,"K",V14:V40)</f>
        <v>14.166666666666666</v>
      </c>
      <c r="V6" s="12"/>
      <c r="W6" s="12"/>
      <c r="X6" s="12"/>
      <c r="Y6" s="12">
        <f>AVERAGEIF($C14:$C40,"K",Z14:Z40)</f>
        <v>14.166666666666666</v>
      </c>
      <c r="Z6" s="12"/>
      <c r="AA6" s="12">
        <f>AVERAGEIF($C14:$C40,"K",AB14:AB40)</f>
        <v>13.333333333333334</v>
      </c>
      <c r="AB6" s="12"/>
      <c r="AC6" s="12">
        <f>AVERAGEIF($C14:$C40,"K",AD14:AD40)</f>
        <v>13.035714285714286</v>
      </c>
      <c r="AD6" s="12"/>
      <c r="AE6" s="12"/>
      <c r="AF6" s="12"/>
      <c r="AG6" s="12">
        <f>AVERAGEIF($C14:$C40,"K",AH14:AH40)</f>
        <v>13.833333333333334</v>
      </c>
      <c r="AH6" s="12"/>
      <c r="AI6" s="12"/>
      <c r="AJ6" s="12"/>
      <c r="AK6" s="12"/>
      <c r="AL6" s="12"/>
      <c r="AM6" s="12">
        <f>AVERAGEIF($C14:$C40,"K",AN14:AN40)</f>
        <v>13.666666666666666</v>
      </c>
      <c r="AN6" s="12"/>
      <c r="AO6" s="12">
        <f>AVERAGEIF($C14:$C40,"K",AP14:AP40)</f>
        <v>14.666666666666666</v>
      </c>
      <c r="AP6" s="12"/>
      <c r="AQ6" s="12">
        <f>AVERAGEIF($C14:$C40,"K",AR14:AR40)</f>
        <v>14.166666666666666</v>
      </c>
      <c r="AR6" s="12"/>
      <c r="AS6" s="12">
        <f>AVERAGEIF($C14:$C40,"K",AT14:AT40)</f>
        <v>3.3333333333333335</v>
      </c>
      <c r="AT6" s="12"/>
      <c r="AU6" s="12">
        <f>AVERAGEIF($C14:$C40,"K",AV14:AV40)</f>
        <v>13.333333333333334</v>
      </c>
      <c r="AV6" s="6">
        <f>AVERAGEIF($C14:$C40,"K",AX14:AX40)</f>
        <v>191.83333333333334</v>
      </c>
      <c r="AX6" s="6">
        <f>AVERAGEIF($C14:$C40,"K",AX14:AX40)</f>
        <v>191.83333333333334</v>
      </c>
      <c r="AY6" s="12">
        <f>AVERAGEIF($C14:$C40,"K",AY14:AY40)</f>
        <v>13.836874236874234</v>
      </c>
      <c r="XFC6" s="7"/>
    </row>
    <row r="7" spans="1:51 16380:16384" ht="13.5" customHeight="1">
      <c r="A7" s="15" t="s">
        <v>30</v>
      </c>
      <c r="E7" s="12">
        <f>AVERAGEIF($C14:$C40,"M",F14:F40)</f>
        <v>11.666666666666666</v>
      </c>
      <c r="F7" s="12"/>
      <c r="G7" s="12">
        <f>AVERAGEIF($C14:$C40,"M",H14:H40)</f>
        <v>14.791666666666666</v>
      </c>
      <c r="H7" s="12"/>
      <c r="I7" s="12"/>
      <c r="J7" s="12"/>
      <c r="K7" s="12">
        <f>AVERAGEIF($C14:$C40,"M",L14:L40)</f>
        <v>13.541666666666666</v>
      </c>
      <c r="L7" s="12"/>
      <c r="M7" s="12">
        <f>AVERAGEIF($C14:$C40,"M",N14:N40)</f>
        <v>13.863636363636363</v>
      </c>
      <c r="N7" s="6"/>
      <c r="O7"/>
      <c r="P7" s="12">
        <f>AVERAGEIF($C14:$C40,"M",Q14:Q40)</f>
        <v>20</v>
      </c>
      <c r="Q7" s="6"/>
      <c r="R7"/>
      <c r="S7" s="12">
        <f>AVERAGEIF($C14:$C40,"M",T14:T40)</f>
        <v>11.666666666666666</v>
      </c>
      <c r="T7" s="12"/>
      <c r="U7" s="12">
        <f>AVERAGEIF($C14:$C40,"M",V14:V40)</f>
        <v>12.291666666666666</v>
      </c>
      <c r="V7" s="12"/>
      <c r="W7" s="12"/>
      <c r="X7" s="12"/>
      <c r="Y7" s="12">
        <f>AVERAGEIF($C14:$C40,"M",Z14:Z40)</f>
        <v>13.125</v>
      </c>
      <c r="Z7" s="12"/>
      <c r="AA7" s="12">
        <f>AVERAGEIF($C14:$C40,"M",AB14:AB40)</f>
        <v>13.958333333333334</v>
      </c>
      <c r="AB7" s="12"/>
      <c r="AC7" s="12">
        <f>AVERAGEIF($C14:$C40,"M",AD14:AD40)</f>
        <v>12.083333333333334</v>
      </c>
      <c r="AD7" s="12"/>
      <c r="AE7" s="12"/>
      <c r="AF7" s="12"/>
      <c r="AG7" s="12">
        <f>AVERAGEIF($C14:$C40,"M",AH14:AH40)</f>
        <v>12.916666666666666</v>
      </c>
      <c r="AH7" s="12"/>
      <c r="AI7" s="12"/>
      <c r="AJ7" s="12"/>
      <c r="AK7" s="12"/>
      <c r="AL7" s="12"/>
      <c r="AM7" s="12">
        <f>AVERAGEIF($C14:$C40,"M",AN14:AN40)</f>
        <v>12.916666666666666</v>
      </c>
      <c r="AN7" s="12"/>
      <c r="AO7" s="12">
        <f>AVERAGEIF($C14:$C40,"M",AP14:AP40)</f>
        <v>11.875</v>
      </c>
      <c r="AP7" s="12"/>
      <c r="AQ7" s="12">
        <f>AVERAGEIF($C14:$C40,"M",AR14:AR40)</f>
        <v>9.7727272727272734</v>
      </c>
      <c r="AR7" s="12"/>
      <c r="AS7" s="12">
        <f>AVERAGEIF($C14:$C40,"M",AT14:AT40)</f>
        <v>0</v>
      </c>
      <c r="AT7" s="12"/>
      <c r="AU7" s="12">
        <f>AVERAGEIF($C14:$C40,"M",AV14:AV40)</f>
        <v>13.333333333333334</v>
      </c>
      <c r="AV7" s="6">
        <f>AVERAGEIF($C14:$C40,"M",AX14:AX40)</f>
        <v>174.58333333333334</v>
      </c>
      <c r="AX7" s="6">
        <f>AVERAGEIF($C14:$C40,"M",AX14:AX40)</f>
        <v>174.58333333333334</v>
      </c>
      <c r="AY7" s="12">
        <f>AVERAGEIF($C14:$C40,"M",AY14:AY40)</f>
        <v>12.61904761904762</v>
      </c>
      <c r="XFC7" s="7"/>
    </row>
    <row r="8" spans="1:51 16380:16384" ht="3.75" customHeight="1">
      <c r="A8" s="15"/>
      <c r="O8"/>
      <c r="R8"/>
      <c r="AX8" s="8"/>
      <c r="AY8" s="8"/>
      <c r="XFC8" s="7" t="s">
        <v>38</v>
      </c>
    </row>
    <row r="9" spans="1:51 16380:16384" ht="13.5" customHeight="1">
      <c r="A9" s="15" t="s">
        <v>31</v>
      </c>
      <c r="E9" s="32">
        <f>_xlfn.STDEV.P(F14:F40)</f>
        <v>3.6170416638193723</v>
      </c>
      <c r="F9" s="31"/>
      <c r="G9" s="32">
        <f>_xlfn.STDEV.P(H14:H40)</f>
        <v>4.6166484675251516</v>
      </c>
      <c r="H9" s="31"/>
      <c r="I9" s="32"/>
      <c r="J9" s="31"/>
      <c r="K9" s="32">
        <f>_xlfn.STDEV.P(L14:L40)</f>
        <v>3.1180478223116177</v>
      </c>
      <c r="L9" s="31"/>
      <c r="M9" s="32">
        <f>_xlfn.STDEV.P(N14:N40)</f>
        <v>3.8557572414929657</v>
      </c>
      <c r="N9" s="6"/>
      <c r="O9"/>
      <c r="P9" s="32">
        <f>_xlfn.STDEV.P(Q14:Q40)</f>
        <v>2.4494897427831779</v>
      </c>
      <c r="Q9" s="6"/>
      <c r="R9"/>
      <c r="S9" s="32">
        <f>_xlfn.STDEV.P(T14:T40)</f>
        <v>4.4983707613060133</v>
      </c>
      <c r="T9" s="31"/>
      <c r="U9" s="32">
        <f>_xlfn.STDEV.P(V14:V40)</f>
        <v>2.8867513459481291</v>
      </c>
      <c r="V9" s="31"/>
      <c r="W9" s="32"/>
      <c r="X9" s="31"/>
      <c r="Y9" s="32">
        <f>_xlfn.STDEV.P(Z14:Z40)</f>
        <v>3.2893184570984464</v>
      </c>
      <c r="Z9" s="31"/>
      <c r="AA9" s="32">
        <f>_xlfn.STDEV.P(AB14:AB40)</f>
        <v>3.2155102507750626</v>
      </c>
      <c r="AB9" s="31"/>
      <c r="AC9" s="32">
        <f>_xlfn.STDEV.P(AD14:AD40)</f>
        <v>3.1379170907847538</v>
      </c>
      <c r="AD9" s="31"/>
      <c r="AE9" s="32"/>
      <c r="AF9" s="31"/>
      <c r="AG9" s="32">
        <f>_xlfn.STDEV.P(AH14:AH40)</f>
        <v>3.3436055713458868</v>
      </c>
      <c r="AH9" s="31"/>
      <c r="AI9" s="32"/>
      <c r="AJ9" s="31"/>
      <c r="AK9" s="32"/>
      <c r="AL9" s="31"/>
      <c r="AM9" s="32">
        <f>_xlfn.STDEV.P(AN14:AN40)</f>
        <v>3.2631500345752031</v>
      </c>
      <c r="AN9" s="31"/>
      <c r="AO9" s="32">
        <f>_xlfn.STDEV.P(AP14:AP40)</f>
        <v>3.4793137459362846</v>
      </c>
      <c r="AP9" s="31"/>
      <c r="AQ9" s="32">
        <f>_xlfn.STDEV.P(AR14:AR40)</f>
        <v>5.693826458134259</v>
      </c>
      <c r="AR9" s="31"/>
      <c r="AS9" s="32">
        <f>_xlfn.STDEV.P(AT14:AT40)</f>
        <v>4.3301270189221936</v>
      </c>
      <c r="AT9" s="31"/>
      <c r="AU9" s="32">
        <f>_xlfn.STDEV.P(AV14:AV40)</f>
        <v>5.3142017971413864</v>
      </c>
      <c r="AV9" s="13">
        <f>_xlfn.STDEV.P(AX14:AX40)</f>
        <v>45.384162680633672</v>
      </c>
      <c r="AX9" s="32">
        <f>_xlfn.STDEV.P(AY14:AY40)</f>
        <v>3.0084728737342536</v>
      </c>
      <c r="XEZ9" s="18" t="s">
        <v>91</v>
      </c>
      <c r="XFA9" s="28" t="s">
        <v>21</v>
      </c>
      <c r="XFB9" s="5" t="s">
        <v>96</v>
      </c>
    </row>
    <row r="10" spans="1:51 16380:16384" ht="3.75" customHeight="1">
      <c r="XFB10" s="5"/>
    </row>
    <row r="11" spans="1:51 16380:16384" ht="13.5" customHeight="1">
      <c r="A11" s="18" t="s">
        <v>91</v>
      </c>
      <c r="C11" s="31" t="str">
        <f>XFA9</f>
        <v>A</v>
      </c>
      <c r="E11" s="31">
        <f>COUNTIF(E14:E40,$XFA$9)</f>
        <v>4</v>
      </c>
      <c r="F11" s="31">
        <f>COUNTIF(F14:F40,$XFA$9)</f>
        <v>0</v>
      </c>
      <c r="G11" s="31">
        <f>COUNTIF(G14:G40,$XFA$9)</f>
        <v>6</v>
      </c>
      <c r="H11" s="31">
        <f>COUNTIF(H14:H40,$XFA$9)</f>
        <v>0</v>
      </c>
      <c r="I11" s="31"/>
      <c r="J11" s="31">
        <f>COUNTIF(J14:J40,$XFA$9)</f>
        <v>0</v>
      </c>
      <c r="K11" s="31">
        <f>COUNTIF(K14:K40,$XFA$9)</f>
        <v>3</v>
      </c>
      <c r="L11" s="31">
        <f>COUNTIF(L14:L40,$XFA$9)</f>
        <v>0</v>
      </c>
      <c r="M11" s="31">
        <f>COUNTIF(M14:M40,$XFA$9)</f>
        <v>1</v>
      </c>
      <c r="N11" s="6">
        <f>COUNTIF(N14:N40,$XFA$9)</f>
        <v>0</v>
      </c>
      <c r="O11"/>
      <c r="P11" s="31">
        <f>COUNTIF(P14:P40,$XFA$9)</f>
        <v>3</v>
      </c>
      <c r="Q11" s="6">
        <f>COUNTIF(Q14:Q40,$XFA$9)</f>
        <v>0</v>
      </c>
      <c r="R11"/>
      <c r="S11" s="31">
        <f>COUNTIF(S14:S40,$XFA$9)</f>
        <v>2</v>
      </c>
      <c r="T11" s="31">
        <f>COUNTIF(T14:T40,$XFA$9)</f>
        <v>0</v>
      </c>
      <c r="U11" s="31">
        <f>COUNTIF(U14:U40,$XFA$9)</f>
        <v>1</v>
      </c>
      <c r="V11" s="31">
        <f>COUNTIF(V14:V40,$XFA$9)</f>
        <v>0</v>
      </c>
      <c r="W11" s="31"/>
      <c r="X11" s="31">
        <f t="shared" ref="X11:AD11" si="0">COUNTIF(X14:X40,$XFA$9)</f>
        <v>0</v>
      </c>
      <c r="Y11" s="31">
        <f t="shared" si="0"/>
        <v>3</v>
      </c>
      <c r="Z11" s="31">
        <f t="shared" si="0"/>
        <v>0</v>
      </c>
      <c r="AA11" s="31">
        <f t="shared" si="0"/>
        <v>2</v>
      </c>
      <c r="AB11" s="31">
        <f t="shared" si="0"/>
        <v>0</v>
      </c>
      <c r="AC11" s="31">
        <f t="shared" si="0"/>
        <v>0</v>
      </c>
      <c r="AD11" s="31">
        <f t="shared" si="0"/>
        <v>0</v>
      </c>
      <c r="AE11" s="31"/>
      <c r="AF11" s="31">
        <f>COUNTIF(AF14:AF40,$XFA$9)</f>
        <v>0</v>
      </c>
      <c r="AG11" s="31">
        <f>COUNTIF(AG14:AG40,$XFA$9)</f>
        <v>2</v>
      </c>
      <c r="AH11" s="31">
        <f>COUNTIF(AH14:AH40,$XFA$9)</f>
        <v>0</v>
      </c>
      <c r="AI11" s="31"/>
      <c r="AJ11" s="31"/>
      <c r="AK11" s="31"/>
      <c r="AL11" s="31">
        <f t="shared" ref="AL11:AU11" si="1">COUNTIF(AL14:AL40,$XFA$9)</f>
        <v>0</v>
      </c>
      <c r="AM11" s="31">
        <f t="shared" si="1"/>
        <v>0</v>
      </c>
      <c r="AN11" s="31">
        <f t="shared" si="1"/>
        <v>0</v>
      </c>
      <c r="AO11" s="31">
        <f t="shared" si="1"/>
        <v>0</v>
      </c>
      <c r="AP11" s="31">
        <f t="shared" si="1"/>
        <v>0</v>
      </c>
      <c r="AQ11" s="31">
        <f t="shared" si="1"/>
        <v>1</v>
      </c>
      <c r="AR11" s="31">
        <f t="shared" si="1"/>
        <v>0</v>
      </c>
      <c r="AS11" s="31">
        <f t="shared" si="1"/>
        <v>0</v>
      </c>
      <c r="AT11" s="31">
        <f t="shared" si="1"/>
        <v>0</v>
      </c>
      <c r="AU11" s="31">
        <f t="shared" si="1"/>
        <v>6</v>
      </c>
      <c r="AV11" s="6">
        <f>COUNTIF(AV14:AV40,"A")</f>
        <v>0</v>
      </c>
      <c r="AX11" s="31">
        <f>SUM(E11:AU11)</f>
        <v>34</v>
      </c>
      <c r="XEZ11" s="18" t="s">
        <v>91</v>
      </c>
      <c r="XFA11" s="28" t="s">
        <v>22</v>
      </c>
      <c r="XFB11" s="5" t="s">
        <v>97</v>
      </c>
    </row>
    <row r="12" spans="1:51 16380:16384" ht="13.5" customHeight="1">
      <c r="A12" s="18" t="s">
        <v>91</v>
      </c>
      <c r="C12" s="31" t="str">
        <f>XFA11</f>
        <v>F</v>
      </c>
      <c r="E12" s="31">
        <f>COUNTIF(E14:E40,$XFA$11)</f>
        <v>0</v>
      </c>
      <c r="F12" s="31">
        <f>COUNTIF(F14:F40,$XFA$11)</f>
        <v>0</v>
      </c>
      <c r="G12" s="31">
        <f>COUNTIF(G14:G40,$XFA$11)</f>
        <v>1</v>
      </c>
      <c r="H12" s="31">
        <f>COUNTIF(H14:H40,$XFA$11)</f>
        <v>0</v>
      </c>
      <c r="I12" s="31"/>
      <c r="J12" s="31">
        <f>COUNTIF(J14:J40,$XFA$11)</f>
        <v>0</v>
      </c>
      <c r="K12" s="31">
        <f>COUNTIF(K14:K40,$XFA$11)</f>
        <v>0</v>
      </c>
      <c r="L12" s="31">
        <f>COUNTIF(L14:L40,$XFA$11)</f>
        <v>0</v>
      </c>
      <c r="M12" s="31">
        <f>COUNTIF(M14:M40,$XFA$11)</f>
        <v>1</v>
      </c>
      <c r="N12" s="6">
        <f>COUNTIF(N14:N40,$XFA$11)</f>
        <v>0</v>
      </c>
      <c r="O12" s="8" t="s">
        <v>24</v>
      </c>
      <c r="P12" s="31">
        <f>COUNTIF(P14:P40,$XFA$11)</f>
        <v>0</v>
      </c>
      <c r="Q12" s="6">
        <f>COUNTIF(Q14:Q40,$XFA$11)</f>
        <v>0</v>
      </c>
      <c r="R12" s="8" t="s">
        <v>33</v>
      </c>
      <c r="S12" s="31">
        <f>COUNTIF(S14:S40,$XFA$11)</f>
        <v>1</v>
      </c>
      <c r="T12" s="31">
        <f>COUNTIF(T14:T40,$XFA$11)</f>
        <v>0</v>
      </c>
      <c r="U12" s="31">
        <f>COUNTIF(U14:U40,$XFA$11)</f>
        <v>0</v>
      </c>
      <c r="V12" s="31">
        <f>COUNTIF(V14:V40,$XFA$11)</f>
        <v>0</v>
      </c>
      <c r="W12" s="31"/>
      <c r="X12" s="31">
        <f t="shared" ref="X12:AD12" si="2">COUNTIF(X14:X40,$XFA$11)</f>
        <v>0</v>
      </c>
      <c r="Y12" s="31">
        <f t="shared" si="2"/>
        <v>0</v>
      </c>
      <c r="Z12" s="31">
        <f t="shared" si="2"/>
        <v>0</v>
      </c>
      <c r="AA12" s="31">
        <f t="shared" si="2"/>
        <v>0</v>
      </c>
      <c r="AB12" s="31">
        <f t="shared" si="2"/>
        <v>0</v>
      </c>
      <c r="AC12" s="31">
        <f t="shared" si="2"/>
        <v>0</v>
      </c>
      <c r="AD12" s="31">
        <f t="shared" si="2"/>
        <v>0</v>
      </c>
      <c r="AE12" s="31"/>
      <c r="AF12" s="31">
        <f>COUNTIF(AF14:AF40,$XFA$11)</f>
        <v>0</v>
      </c>
      <c r="AG12" s="31">
        <f>COUNTIF(AG14:AG40,$XFA$11)</f>
        <v>0</v>
      </c>
      <c r="AH12" s="31">
        <f>COUNTIF(AH14:AH40,$XFA$11)</f>
        <v>0</v>
      </c>
      <c r="AI12" s="31"/>
      <c r="AJ12" s="31"/>
      <c r="AK12" s="31"/>
      <c r="AL12" s="31">
        <f t="shared" ref="AL12:AU12" si="3">COUNTIF(AL14:AL40,$XFA$11)</f>
        <v>0</v>
      </c>
      <c r="AM12" s="31">
        <f t="shared" si="3"/>
        <v>0</v>
      </c>
      <c r="AN12" s="31">
        <f t="shared" si="3"/>
        <v>0</v>
      </c>
      <c r="AO12" s="31">
        <f t="shared" si="3"/>
        <v>1</v>
      </c>
      <c r="AP12" s="31">
        <f t="shared" si="3"/>
        <v>0</v>
      </c>
      <c r="AQ12" s="31">
        <f t="shared" si="3"/>
        <v>3</v>
      </c>
      <c r="AR12" s="31">
        <f t="shared" si="3"/>
        <v>0</v>
      </c>
      <c r="AS12" s="31">
        <f t="shared" si="3"/>
        <v>3</v>
      </c>
      <c r="AT12" s="31">
        <f t="shared" si="3"/>
        <v>0</v>
      </c>
      <c r="AU12" s="31">
        <f t="shared" si="3"/>
        <v>2</v>
      </c>
      <c r="AV12" s="6">
        <f>COUNTIF(AV14:AV40,"F")</f>
        <v>0</v>
      </c>
      <c r="AX12" s="31">
        <f>SUM(E12:AU12)</f>
        <v>12</v>
      </c>
    </row>
    <row r="13" spans="1:51 16380:16384" ht="3.75" customHeight="1"/>
    <row r="14" spans="1:51 16380:16384" ht="13.5" customHeight="1">
      <c r="A14" s="29" t="s">
        <v>51</v>
      </c>
      <c r="B14" s="11">
        <v>200312301211</v>
      </c>
      <c r="C14" s="9" t="s">
        <v>78</v>
      </c>
      <c r="E14" s="9" t="s">
        <v>38</v>
      </c>
      <c r="F14" s="9">
        <v>10</v>
      </c>
      <c r="G14" s="9" t="s">
        <v>39</v>
      </c>
      <c r="H14" s="9">
        <v>17.5</v>
      </c>
      <c r="I14" s="9">
        <v>0</v>
      </c>
      <c r="J14" s="9" t="s">
        <v>79</v>
      </c>
      <c r="K14" s="9" t="s">
        <v>39</v>
      </c>
      <c r="L14" s="9">
        <v>17.5</v>
      </c>
      <c r="M14" s="9" t="s">
        <v>39</v>
      </c>
      <c r="N14" s="9">
        <v>17.5</v>
      </c>
      <c r="O14" s="19">
        <v>0</v>
      </c>
      <c r="P14" s="9">
        <v>0</v>
      </c>
      <c r="Q14" s="9" t="s">
        <v>79</v>
      </c>
      <c r="R14" s="19" t="s">
        <v>40</v>
      </c>
      <c r="S14" s="9" t="s">
        <v>39</v>
      </c>
      <c r="T14" s="9">
        <v>17.5</v>
      </c>
      <c r="U14" s="9" t="s">
        <v>41</v>
      </c>
      <c r="V14" s="9">
        <v>12.5</v>
      </c>
      <c r="W14" s="9"/>
      <c r="X14" s="9" t="s">
        <v>79</v>
      </c>
      <c r="Y14" s="9" t="s">
        <v>42</v>
      </c>
      <c r="Z14" s="9">
        <v>15</v>
      </c>
      <c r="AA14" s="9" t="s">
        <v>42</v>
      </c>
      <c r="AB14" s="9">
        <v>15</v>
      </c>
      <c r="AC14" s="9" t="s">
        <v>42</v>
      </c>
      <c r="AD14" s="9">
        <v>15</v>
      </c>
      <c r="AE14" s="9"/>
      <c r="AF14" s="9" t="s">
        <v>79</v>
      </c>
      <c r="AG14" s="9" t="s">
        <v>41</v>
      </c>
      <c r="AH14" s="9">
        <v>12.5</v>
      </c>
      <c r="AI14" s="9">
        <v>0</v>
      </c>
      <c r="AJ14" s="9" t="s">
        <v>79</v>
      </c>
      <c r="AK14" s="9">
        <v>0</v>
      </c>
      <c r="AL14" s="9" t="s">
        <v>79</v>
      </c>
      <c r="AM14" s="9" t="s">
        <v>42</v>
      </c>
      <c r="AN14" s="9">
        <v>15</v>
      </c>
      <c r="AO14" s="9" t="s">
        <v>41</v>
      </c>
      <c r="AP14" s="9">
        <v>12.5</v>
      </c>
      <c r="AQ14" s="9" t="s">
        <v>38</v>
      </c>
      <c r="AR14" s="9">
        <v>10</v>
      </c>
      <c r="AS14" s="9">
        <v>0</v>
      </c>
      <c r="AT14" s="9" t="s">
        <v>79</v>
      </c>
      <c r="AU14" s="9" t="s">
        <v>42</v>
      </c>
      <c r="AV14" s="9">
        <v>15</v>
      </c>
      <c r="AX14" s="10">
        <f>SUM(F14,H14,J14,L14,N14,Q14,T14,V14,X14,Z14,AB14,AD14,AF14,AH14,AJ14,AL14,AN14,AP14,AR14,AT14,AV14)</f>
        <v>202.5</v>
      </c>
      <c r="AY14" s="12">
        <f>AVERAGE(F14,H14,J14,L14,N14,Q14,T14,V14,X14,Z14,AB14,AD14,AF14,AH14,AJ14,AL14,AN14,AP14,AR14,AT14,AV14)</f>
        <v>14.464285714285714</v>
      </c>
      <c r="XEZ14" s="25" t="s">
        <v>84</v>
      </c>
      <c r="XFA14" s="26" t="s">
        <v>21</v>
      </c>
      <c r="XFB14" s="26"/>
      <c r="XFD14" s="7" t="s">
        <v>21</v>
      </c>
    </row>
    <row r="15" spans="1:51 16380:16384" ht="13.5" customHeight="1">
      <c r="A15" s="29" t="s">
        <v>52</v>
      </c>
      <c r="B15" s="11">
        <v>200312111313</v>
      </c>
      <c r="C15" s="9" t="s">
        <v>78</v>
      </c>
      <c r="E15" s="9" t="s">
        <v>38</v>
      </c>
      <c r="F15" s="9">
        <v>10</v>
      </c>
      <c r="G15" s="9" t="s">
        <v>41</v>
      </c>
      <c r="H15" s="9">
        <v>12.5</v>
      </c>
      <c r="I15" s="9">
        <v>0</v>
      </c>
      <c r="J15" s="9" t="s">
        <v>79</v>
      </c>
      <c r="K15" s="9" t="s">
        <v>41</v>
      </c>
      <c r="L15" s="9">
        <v>12.5</v>
      </c>
      <c r="M15" s="9" t="s">
        <v>38</v>
      </c>
      <c r="N15" s="9">
        <v>10</v>
      </c>
      <c r="O15" s="19">
        <v>0</v>
      </c>
      <c r="P15" s="9">
        <v>0</v>
      </c>
      <c r="Q15" s="9" t="s">
        <v>79</v>
      </c>
      <c r="R15" s="19">
        <v>0</v>
      </c>
      <c r="S15" s="9">
        <v>0</v>
      </c>
      <c r="T15" s="9" t="s">
        <v>79</v>
      </c>
      <c r="U15" s="9" t="s">
        <v>38</v>
      </c>
      <c r="V15" s="9">
        <v>10</v>
      </c>
      <c r="W15" s="9"/>
      <c r="X15" s="9" t="s">
        <v>79</v>
      </c>
      <c r="Y15" s="9" t="s">
        <v>38</v>
      </c>
      <c r="Z15" s="9">
        <v>10</v>
      </c>
      <c r="AA15" s="9" t="s">
        <v>41</v>
      </c>
      <c r="AB15" s="9">
        <v>12.5</v>
      </c>
      <c r="AC15" s="9" t="s">
        <v>38</v>
      </c>
      <c r="AD15" s="9">
        <v>10</v>
      </c>
      <c r="AE15" s="9"/>
      <c r="AF15" s="9" t="s">
        <v>79</v>
      </c>
      <c r="AG15" s="9" t="s">
        <v>38</v>
      </c>
      <c r="AH15" s="9">
        <v>10</v>
      </c>
      <c r="AI15" s="9">
        <v>0</v>
      </c>
      <c r="AJ15" s="9" t="s">
        <v>79</v>
      </c>
      <c r="AK15" s="9">
        <v>0</v>
      </c>
      <c r="AL15" s="9" t="s">
        <v>79</v>
      </c>
      <c r="AM15" s="9" t="s">
        <v>38</v>
      </c>
      <c r="AN15" s="9">
        <v>10</v>
      </c>
      <c r="AO15" s="9" t="s">
        <v>41</v>
      </c>
      <c r="AP15" s="9">
        <v>12.5</v>
      </c>
      <c r="AQ15" s="9" t="s">
        <v>22</v>
      </c>
      <c r="AR15" s="9">
        <v>0</v>
      </c>
      <c r="AS15" s="9">
        <v>0</v>
      </c>
      <c r="AT15" s="9" t="s">
        <v>79</v>
      </c>
      <c r="AU15" s="9" t="s">
        <v>38</v>
      </c>
      <c r="AV15" s="9">
        <v>10</v>
      </c>
      <c r="AX15" s="10">
        <f t="shared" ref="AX15:AX40" si="4">SUM(F15,H15,J15,L15,N15,Q15,T15,V15,X15,Z15,AB15,AD15,AF15,AH15,AJ15,AL15,AN15,AP15,AR15,AT15,AV15)</f>
        <v>130</v>
      </c>
      <c r="AY15" s="12">
        <f t="shared" ref="AY15:AY40" si="5">AVERAGE(F15,H15,J15,L15,N15,Q15,T15,V15,X15,Z15,AB15,AD15,AF15,AH15,AJ15,AL15,AN15,AP15,AR15,AT15,AV15)</f>
        <v>10</v>
      </c>
      <c r="XEZ15" s="25"/>
      <c r="XFD15" s="7" t="s">
        <v>39</v>
      </c>
    </row>
    <row r="16" spans="1:51 16380:16384" ht="13.5" customHeight="1">
      <c r="A16" s="29" t="s">
        <v>65</v>
      </c>
      <c r="B16" s="11">
        <v>200311301758</v>
      </c>
      <c r="C16" s="9" t="s">
        <v>78</v>
      </c>
      <c r="E16" s="9" t="s">
        <v>38</v>
      </c>
      <c r="F16" s="9">
        <v>10</v>
      </c>
      <c r="G16" s="9" t="s">
        <v>38</v>
      </c>
      <c r="H16" s="9">
        <v>10</v>
      </c>
      <c r="I16" s="9">
        <v>0</v>
      </c>
      <c r="J16" s="9" t="s">
        <v>79</v>
      </c>
      <c r="K16" s="9" t="s">
        <v>38</v>
      </c>
      <c r="L16" s="9">
        <v>10</v>
      </c>
      <c r="M16" s="9" t="s">
        <v>79</v>
      </c>
      <c r="N16" s="9" t="s">
        <v>79</v>
      </c>
      <c r="O16" s="19">
        <v>0</v>
      </c>
      <c r="P16" s="9">
        <v>0</v>
      </c>
      <c r="Q16" s="9" t="s">
        <v>79</v>
      </c>
      <c r="R16" s="19">
        <v>0</v>
      </c>
      <c r="S16" s="9">
        <v>0</v>
      </c>
      <c r="T16" s="9" t="s">
        <v>79</v>
      </c>
      <c r="U16" s="9" t="s">
        <v>38</v>
      </c>
      <c r="V16" s="9">
        <v>10</v>
      </c>
      <c r="W16" s="9"/>
      <c r="X16" s="9" t="s">
        <v>79</v>
      </c>
      <c r="Y16" s="9" t="s">
        <v>38</v>
      </c>
      <c r="Z16" s="9">
        <v>10</v>
      </c>
      <c r="AA16" s="9" t="s">
        <v>38</v>
      </c>
      <c r="AB16" s="9">
        <v>10</v>
      </c>
      <c r="AC16" s="9" t="s">
        <v>38</v>
      </c>
      <c r="AD16" s="9">
        <v>10</v>
      </c>
      <c r="AE16" s="9"/>
      <c r="AF16" s="9" t="s">
        <v>79</v>
      </c>
      <c r="AG16" s="9" t="s">
        <v>38</v>
      </c>
      <c r="AH16" s="9">
        <v>10</v>
      </c>
      <c r="AI16" s="9">
        <v>0</v>
      </c>
      <c r="AJ16" s="9" t="s">
        <v>79</v>
      </c>
      <c r="AK16" s="9">
        <v>0</v>
      </c>
      <c r="AL16" s="9" t="s">
        <v>79</v>
      </c>
      <c r="AM16" s="9" t="s">
        <v>38</v>
      </c>
      <c r="AN16" s="9">
        <v>10</v>
      </c>
      <c r="AO16" s="9" t="s">
        <v>22</v>
      </c>
      <c r="AP16" s="9">
        <v>0</v>
      </c>
      <c r="AQ16" s="9" t="s">
        <v>22</v>
      </c>
      <c r="AR16" s="9">
        <v>0</v>
      </c>
      <c r="AS16" s="9">
        <v>0</v>
      </c>
      <c r="AT16" s="9" t="s">
        <v>79</v>
      </c>
      <c r="AU16" s="9" t="s">
        <v>22</v>
      </c>
      <c r="AV16" s="9">
        <v>0</v>
      </c>
      <c r="AX16" s="10">
        <f t="shared" si="4"/>
        <v>90</v>
      </c>
      <c r="AY16" s="12">
        <f t="shared" si="5"/>
        <v>7.5</v>
      </c>
      <c r="XEZ16" s="25" t="s">
        <v>84</v>
      </c>
      <c r="XFA16" s="27" t="s">
        <v>22</v>
      </c>
      <c r="XFB16" s="27"/>
      <c r="XFD16" s="7" t="s">
        <v>42</v>
      </c>
    </row>
    <row r="17" spans="1:51 16380:16384" ht="13.5" customHeight="1">
      <c r="A17" s="29" t="s">
        <v>66</v>
      </c>
      <c r="B17" s="11">
        <v>200311145973</v>
      </c>
      <c r="C17" s="9" t="s">
        <v>78</v>
      </c>
      <c r="E17" s="9" t="s">
        <v>39</v>
      </c>
      <c r="F17" s="9">
        <v>17.5</v>
      </c>
      <c r="G17" s="9" t="s">
        <v>39</v>
      </c>
      <c r="H17" s="9">
        <v>17.5</v>
      </c>
      <c r="I17" s="9">
        <v>0</v>
      </c>
      <c r="J17" s="9" t="s">
        <v>79</v>
      </c>
      <c r="K17" s="9" t="s">
        <v>39</v>
      </c>
      <c r="L17" s="9">
        <v>17.5</v>
      </c>
      <c r="M17" s="9" t="s">
        <v>39</v>
      </c>
      <c r="N17" s="9">
        <v>17.5</v>
      </c>
      <c r="O17" s="19">
        <v>0</v>
      </c>
      <c r="P17" s="9">
        <v>0</v>
      </c>
      <c r="Q17" s="9" t="s">
        <v>79</v>
      </c>
      <c r="R17" s="19" t="s">
        <v>40</v>
      </c>
      <c r="S17" s="9" t="s">
        <v>42</v>
      </c>
      <c r="T17" s="9">
        <v>15</v>
      </c>
      <c r="U17" s="9" t="s">
        <v>42</v>
      </c>
      <c r="V17" s="9">
        <v>15</v>
      </c>
      <c r="W17" s="9"/>
      <c r="X17" s="9" t="s">
        <v>79</v>
      </c>
      <c r="Y17" s="9" t="s">
        <v>39</v>
      </c>
      <c r="Z17" s="9">
        <v>17.5</v>
      </c>
      <c r="AA17" s="9" t="s">
        <v>21</v>
      </c>
      <c r="AB17" s="9">
        <v>20</v>
      </c>
      <c r="AC17" s="9" t="s">
        <v>42</v>
      </c>
      <c r="AD17" s="9">
        <v>15</v>
      </c>
      <c r="AE17" s="9"/>
      <c r="AF17" s="9" t="s">
        <v>79</v>
      </c>
      <c r="AG17" s="9" t="s">
        <v>39</v>
      </c>
      <c r="AH17" s="9">
        <v>17.5</v>
      </c>
      <c r="AI17" s="9">
        <v>0</v>
      </c>
      <c r="AJ17" s="9" t="s">
        <v>79</v>
      </c>
      <c r="AK17" s="9">
        <v>0</v>
      </c>
      <c r="AL17" s="9" t="s">
        <v>79</v>
      </c>
      <c r="AM17" s="9" t="s">
        <v>39</v>
      </c>
      <c r="AN17" s="9">
        <v>17.5</v>
      </c>
      <c r="AO17" s="9" t="s">
        <v>39</v>
      </c>
      <c r="AP17" s="9">
        <v>17.5</v>
      </c>
      <c r="AQ17" s="9" t="s">
        <v>39</v>
      </c>
      <c r="AR17" s="9">
        <v>17.5</v>
      </c>
      <c r="AS17" s="9">
        <v>0</v>
      </c>
      <c r="AT17" s="9" t="s">
        <v>79</v>
      </c>
      <c r="AU17" s="9" t="s">
        <v>21</v>
      </c>
      <c r="AV17" s="9">
        <v>20</v>
      </c>
      <c r="AX17" s="10">
        <f t="shared" si="4"/>
        <v>242.5</v>
      </c>
      <c r="AY17" s="12">
        <f t="shared" si="5"/>
        <v>17.321428571428573</v>
      </c>
      <c r="XEZ17" s="25"/>
      <c r="XFD17" s="7" t="s">
        <v>41</v>
      </c>
    </row>
    <row r="18" spans="1:51 16380:16384" ht="13.5" customHeight="1">
      <c r="A18" s="29" t="s">
        <v>53</v>
      </c>
      <c r="B18" s="11">
        <v>200310176482</v>
      </c>
      <c r="C18" s="9" t="s">
        <v>80</v>
      </c>
      <c r="E18" s="9" t="s">
        <v>41</v>
      </c>
      <c r="F18" s="9">
        <v>12.5</v>
      </c>
      <c r="G18" s="9" t="s">
        <v>42</v>
      </c>
      <c r="H18" s="9">
        <v>15</v>
      </c>
      <c r="I18" s="9">
        <v>0</v>
      </c>
      <c r="J18" s="9" t="s">
        <v>79</v>
      </c>
      <c r="K18" s="9" t="s">
        <v>42</v>
      </c>
      <c r="L18" s="9">
        <v>15</v>
      </c>
      <c r="M18" s="9" t="s">
        <v>41</v>
      </c>
      <c r="N18" s="9">
        <v>12.5</v>
      </c>
      <c r="O18" s="19">
        <v>0</v>
      </c>
      <c r="P18" s="9">
        <v>0</v>
      </c>
      <c r="Q18" s="9" t="s">
        <v>79</v>
      </c>
      <c r="R18" s="19" t="s">
        <v>43</v>
      </c>
      <c r="S18" s="9" t="s">
        <v>21</v>
      </c>
      <c r="T18" s="9">
        <v>20</v>
      </c>
      <c r="U18" s="9" t="s">
        <v>42</v>
      </c>
      <c r="V18" s="9">
        <v>15</v>
      </c>
      <c r="W18" s="9"/>
      <c r="X18" s="9" t="s">
        <v>79</v>
      </c>
      <c r="Y18" s="9" t="s">
        <v>42</v>
      </c>
      <c r="Z18" s="9">
        <v>15</v>
      </c>
      <c r="AA18" s="9" t="s">
        <v>41</v>
      </c>
      <c r="AB18" s="9">
        <v>12.5</v>
      </c>
      <c r="AC18" s="9" t="s">
        <v>42</v>
      </c>
      <c r="AD18" s="9">
        <v>15</v>
      </c>
      <c r="AE18" s="9"/>
      <c r="AF18" s="9" t="s">
        <v>79</v>
      </c>
      <c r="AG18" s="9" t="s">
        <v>42</v>
      </c>
      <c r="AH18" s="9">
        <v>15</v>
      </c>
      <c r="AI18" s="9">
        <v>0</v>
      </c>
      <c r="AJ18" s="9" t="s">
        <v>79</v>
      </c>
      <c r="AK18" s="9">
        <v>0</v>
      </c>
      <c r="AL18" s="9" t="s">
        <v>79</v>
      </c>
      <c r="AM18" s="9" t="s">
        <v>39</v>
      </c>
      <c r="AN18" s="9">
        <v>17.5</v>
      </c>
      <c r="AO18" s="9" t="s">
        <v>39</v>
      </c>
      <c r="AP18" s="9">
        <v>17.5</v>
      </c>
      <c r="AQ18" s="9" t="s">
        <v>41</v>
      </c>
      <c r="AR18" s="9">
        <v>12.5</v>
      </c>
      <c r="AS18" s="9">
        <v>0</v>
      </c>
      <c r="AT18" s="9" t="s">
        <v>79</v>
      </c>
      <c r="AU18" s="9" t="s">
        <v>42</v>
      </c>
      <c r="AV18" s="9">
        <v>15</v>
      </c>
      <c r="AX18" s="10">
        <f t="shared" si="4"/>
        <v>210</v>
      </c>
      <c r="AY18" s="12">
        <f t="shared" si="5"/>
        <v>15</v>
      </c>
      <c r="XEZ18" s="25" t="s">
        <v>84</v>
      </c>
      <c r="XFA18" s="30" t="s">
        <v>123</v>
      </c>
      <c r="XFD18" s="7" t="s">
        <v>38</v>
      </c>
    </row>
    <row r="19" spans="1:51 16380:16384" ht="13.5" customHeight="1">
      <c r="A19" s="29" t="s">
        <v>67</v>
      </c>
      <c r="B19" s="11">
        <v>200310016142</v>
      </c>
      <c r="C19" s="9" t="s">
        <v>80</v>
      </c>
      <c r="E19" s="9" t="s">
        <v>39</v>
      </c>
      <c r="F19" s="9">
        <v>17.5</v>
      </c>
      <c r="G19" s="9" t="s">
        <v>39</v>
      </c>
      <c r="H19" s="9">
        <v>17.5</v>
      </c>
      <c r="I19" s="9">
        <v>0</v>
      </c>
      <c r="J19" s="9" t="s">
        <v>79</v>
      </c>
      <c r="K19" s="9" t="s">
        <v>42</v>
      </c>
      <c r="L19" s="9">
        <v>15</v>
      </c>
      <c r="M19" s="9" t="s">
        <v>41</v>
      </c>
      <c r="N19" s="9">
        <v>12.5</v>
      </c>
      <c r="O19" s="19">
        <v>0</v>
      </c>
      <c r="P19" s="9">
        <v>0</v>
      </c>
      <c r="Q19" s="9" t="s">
        <v>79</v>
      </c>
      <c r="R19" s="19" t="s">
        <v>43</v>
      </c>
      <c r="S19" s="9" t="s">
        <v>42</v>
      </c>
      <c r="T19" s="9">
        <v>15</v>
      </c>
      <c r="U19" s="9" t="s">
        <v>42</v>
      </c>
      <c r="V19" s="9">
        <v>15</v>
      </c>
      <c r="W19" s="9"/>
      <c r="X19" s="9" t="s">
        <v>79</v>
      </c>
      <c r="Y19" s="9" t="s">
        <v>42</v>
      </c>
      <c r="Z19" s="9">
        <v>15</v>
      </c>
      <c r="AA19" s="9" t="s">
        <v>42</v>
      </c>
      <c r="AB19" s="9">
        <v>15</v>
      </c>
      <c r="AC19" s="9" t="s">
        <v>38</v>
      </c>
      <c r="AD19" s="9">
        <v>10</v>
      </c>
      <c r="AE19" s="9"/>
      <c r="AF19" s="9" t="s">
        <v>79</v>
      </c>
      <c r="AG19" s="9" t="s">
        <v>42</v>
      </c>
      <c r="AH19" s="9">
        <v>15</v>
      </c>
      <c r="AI19" s="9">
        <v>0</v>
      </c>
      <c r="AJ19" s="9" t="s">
        <v>79</v>
      </c>
      <c r="AK19" s="9">
        <v>0</v>
      </c>
      <c r="AL19" s="9" t="s">
        <v>79</v>
      </c>
      <c r="AM19" s="9" t="s">
        <v>42</v>
      </c>
      <c r="AN19" s="9">
        <v>15</v>
      </c>
      <c r="AO19" s="9" t="s">
        <v>39</v>
      </c>
      <c r="AP19" s="9">
        <v>17.5</v>
      </c>
      <c r="AQ19" s="9" t="s">
        <v>42</v>
      </c>
      <c r="AR19" s="9">
        <v>15</v>
      </c>
      <c r="AS19" s="9">
        <v>0</v>
      </c>
      <c r="AT19" s="9" t="s">
        <v>79</v>
      </c>
      <c r="AU19" s="9" t="s">
        <v>42</v>
      </c>
      <c r="AV19" s="9">
        <v>15</v>
      </c>
      <c r="AX19" s="10">
        <f t="shared" si="4"/>
        <v>210</v>
      </c>
      <c r="AY19" s="12">
        <f t="shared" si="5"/>
        <v>15</v>
      </c>
      <c r="XEZ19" s="25"/>
      <c r="XFD19" s="7" t="s">
        <v>22</v>
      </c>
    </row>
    <row r="20" spans="1:51 16380:16384" ht="13.5" customHeight="1">
      <c r="A20" s="29" t="s">
        <v>54</v>
      </c>
      <c r="B20" s="11">
        <v>200309245264</v>
      </c>
      <c r="C20" s="9" t="s">
        <v>80</v>
      </c>
      <c r="E20" s="9" t="s">
        <v>41</v>
      </c>
      <c r="F20" s="9">
        <v>12.5</v>
      </c>
      <c r="G20" s="9" t="s">
        <v>38</v>
      </c>
      <c r="H20" s="9">
        <v>10</v>
      </c>
      <c r="I20" s="9">
        <v>0</v>
      </c>
      <c r="J20" s="9" t="s">
        <v>79</v>
      </c>
      <c r="K20" s="9" t="s">
        <v>38</v>
      </c>
      <c r="L20" s="9">
        <v>10</v>
      </c>
      <c r="M20" s="9" t="s">
        <v>22</v>
      </c>
      <c r="N20" s="9">
        <v>0</v>
      </c>
      <c r="O20" s="19">
        <v>0</v>
      </c>
      <c r="P20" s="9">
        <v>0</v>
      </c>
      <c r="Q20" s="9" t="s">
        <v>79</v>
      </c>
      <c r="R20" s="19">
        <v>0</v>
      </c>
      <c r="S20" s="9">
        <v>0</v>
      </c>
      <c r="T20" s="9" t="s">
        <v>79</v>
      </c>
      <c r="U20" s="9" t="s">
        <v>38</v>
      </c>
      <c r="V20" s="9">
        <v>10</v>
      </c>
      <c r="W20" s="9"/>
      <c r="X20" s="9" t="s">
        <v>79</v>
      </c>
      <c r="Y20" s="9" t="s">
        <v>38</v>
      </c>
      <c r="Z20" s="9">
        <v>10</v>
      </c>
      <c r="AA20" s="9" t="s">
        <v>38</v>
      </c>
      <c r="AB20" s="9">
        <v>10</v>
      </c>
      <c r="AC20" s="9" t="s">
        <v>38</v>
      </c>
      <c r="AD20" s="9">
        <v>10</v>
      </c>
      <c r="AE20" s="9"/>
      <c r="AF20" s="9" t="s">
        <v>79</v>
      </c>
      <c r="AG20" s="9" t="s">
        <v>38</v>
      </c>
      <c r="AH20" s="9">
        <v>10</v>
      </c>
      <c r="AI20" s="9">
        <v>0</v>
      </c>
      <c r="AJ20" s="9" t="s">
        <v>79</v>
      </c>
      <c r="AK20" s="9">
        <v>0</v>
      </c>
      <c r="AL20" s="9" t="s">
        <v>79</v>
      </c>
      <c r="AM20" s="9" t="s">
        <v>38</v>
      </c>
      <c r="AN20" s="9">
        <v>10</v>
      </c>
      <c r="AO20" s="9" t="s">
        <v>41</v>
      </c>
      <c r="AP20" s="9">
        <v>12.5</v>
      </c>
      <c r="AQ20" s="9" t="s">
        <v>38</v>
      </c>
      <c r="AR20" s="9">
        <v>10</v>
      </c>
      <c r="AS20" s="9">
        <v>0</v>
      </c>
      <c r="AT20" s="9" t="s">
        <v>79</v>
      </c>
      <c r="AU20" s="9" t="s">
        <v>22</v>
      </c>
      <c r="AV20" s="9">
        <v>0</v>
      </c>
      <c r="AX20" s="10">
        <f t="shared" si="4"/>
        <v>115</v>
      </c>
      <c r="AY20" s="12">
        <f t="shared" si="5"/>
        <v>8.8461538461538467</v>
      </c>
      <c r="XEZ20" s="25" t="s">
        <v>93</v>
      </c>
      <c r="XFA20" s="27">
        <v>100</v>
      </c>
    </row>
    <row r="21" spans="1:51 16380:16384" ht="13.5" customHeight="1">
      <c r="A21" s="29" t="s">
        <v>55</v>
      </c>
      <c r="B21" s="11">
        <v>200309017002</v>
      </c>
      <c r="C21" s="9" t="s">
        <v>80</v>
      </c>
      <c r="E21" s="9" t="s">
        <v>42</v>
      </c>
      <c r="F21" s="9">
        <v>15</v>
      </c>
      <c r="G21" s="9" t="s">
        <v>41</v>
      </c>
      <c r="H21" s="9">
        <v>12.5</v>
      </c>
      <c r="I21" s="9">
        <v>0</v>
      </c>
      <c r="J21" s="9" t="s">
        <v>79</v>
      </c>
      <c r="K21" s="9" t="s">
        <v>41</v>
      </c>
      <c r="L21" s="9">
        <v>12.5</v>
      </c>
      <c r="M21" s="9" t="s">
        <v>38</v>
      </c>
      <c r="N21" s="9">
        <v>10</v>
      </c>
      <c r="O21" s="19" t="s">
        <v>44</v>
      </c>
      <c r="P21" s="9" t="s">
        <v>21</v>
      </c>
      <c r="Q21" s="9">
        <v>20</v>
      </c>
      <c r="R21" s="19">
        <v>0</v>
      </c>
      <c r="S21" s="9">
        <v>0</v>
      </c>
      <c r="T21" s="9" t="s">
        <v>79</v>
      </c>
      <c r="U21" s="9" t="s">
        <v>41</v>
      </c>
      <c r="V21" s="9">
        <v>12.5</v>
      </c>
      <c r="W21" s="9"/>
      <c r="X21" s="9" t="s">
        <v>79</v>
      </c>
      <c r="Y21" s="9" t="s">
        <v>38</v>
      </c>
      <c r="Z21" s="9">
        <v>10</v>
      </c>
      <c r="AA21" s="9" t="s">
        <v>38</v>
      </c>
      <c r="AB21" s="9">
        <v>10</v>
      </c>
      <c r="AC21" s="9" t="s">
        <v>38</v>
      </c>
      <c r="AD21" s="9">
        <v>10</v>
      </c>
      <c r="AE21" s="9"/>
      <c r="AF21" s="9" t="s">
        <v>79</v>
      </c>
      <c r="AG21" s="9" t="s">
        <v>38</v>
      </c>
      <c r="AH21" s="9">
        <v>10</v>
      </c>
      <c r="AI21" s="9">
        <v>0</v>
      </c>
      <c r="AJ21" s="9" t="s">
        <v>79</v>
      </c>
      <c r="AK21" s="9">
        <v>0</v>
      </c>
      <c r="AL21" s="9" t="s">
        <v>79</v>
      </c>
      <c r="AM21" s="9" t="s">
        <v>38</v>
      </c>
      <c r="AN21" s="9">
        <v>10</v>
      </c>
      <c r="AO21" s="9" t="s">
        <v>41</v>
      </c>
      <c r="AP21" s="9">
        <v>12.5</v>
      </c>
      <c r="AQ21" s="9">
        <v>0</v>
      </c>
      <c r="AR21" s="9" t="s">
        <v>79</v>
      </c>
      <c r="AS21" s="9" t="s">
        <v>22</v>
      </c>
      <c r="AT21" s="9">
        <v>0</v>
      </c>
      <c r="AU21" s="9" t="s">
        <v>38</v>
      </c>
      <c r="AV21" s="9">
        <v>10</v>
      </c>
      <c r="AX21" s="10">
        <f t="shared" si="4"/>
        <v>155</v>
      </c>
      <c r="AY21" s="12">
        <f t="shared" si="5"/>
        <v>11.071428571428571</v>
      </c>
      <c r="XEZ21" s="25"/>
    </row>
    <row r="22" spans="1:51 16380:16384" ht="13.5" customHeight="1">
      <c r="A22" s="29" t="s">
        <v>56</v>
      </c>
      <c r="B22" s="11">
        <v>200307234906</v>
      </c>
      <c r="C22" s="9" t="s">
        <v>80</v>
      </c>
      <c r="E22" s="9" t="s">
        <v>42</v>
      </c>
      <c r="F22" s="9">
        <v>15</v>
      </c>
      <c r="G22" s="9" t="s">
        <v>41</v>
      </c>
      <c r="H22" s="9">
        <v>12.5</v>
      </c>
      <c r="I22" s="9">
        <v>0</v>
      </c>
      <c r="J22" s="9" t="s">
        <v>79</v>
      </c>
      <c r="K22" s="9" t="s">
        <v>42</v>
      </c>
      <c r="L22" s="9">
        <v>15</v>
      </c>
      <c r="M22" s="9" t="s">
        <v>38</v>
      </c>
      <c r="N22" s="9">
        <v>10</v>
      </c>
      <c r="O22" s="19" t="s">
        <v>44</v>
      </c>
      <c r="P22" s="9" t="s">
        <v>42</v>
      </c>
      <c r="Q22" s="9">
        <v>15</v>
      </c>
      <c r="R22" s="19">
        <v>0</v>
      </c>
      <c r="S22" s="9">
        <v>0</v>
      </c>
      <c r="T22" s="9" t="s">
        <v>79</v>
      </c>
      <c r="U22" s="9" t="s">
        <v>39</v>
      </c>
      <c r="V22" s="9">
        <v>17.5</v>
      </c>
      <c r="W22" s="9"/>
      <c r="X22" s="9" t="s">
        <v>79</v>
      </c>
      <c r="Y22" s="9" t="s">
        <v>41</v>
      </c>
      <c r="Z22" s="9">
        <v>12.5</v>
      </c>
      <c r="AA22" s="9" t="s">
        <v>38</v>
      </c>
      <c r="AB22" s="9">
        <v>10</v>
      </c>
      <c r="AC22" s="9" t="s">
        <v>41</v>
      </c>
      <c r="AD22" s="9">
        <v>12.5</v>
      </c>
      <c r="AE22" s="9"/>
      <c r="AF22" s="9" t="s">
        <v>79</v>
      </c>
      <c r="AG22" s="9" t="s">
        <v>41</v>
      </c>
      <c r="AH22" s="9">
        <v>12.5</v>
      </c>
      <c r="AI22" s="9">
        <v>0</v>
      </c>
      <c r="AJ22" s="9" t="s">
        <v>79</v>
      </c>
      <c r="AK22" s="9">
        <v>0</v>
      </c>
      <c r="AL22" s="9" t="s">
        <v>79</v>
      </c>
      <c r="AM22" s="9" t="s">
        <v>41</v>
      </c>
      <c r="AN22" s="9">
        <v>12.5</v>
      </c>
      <c r="AO22" s="9" t="s">
        <v>41</v>
      </c>
      <c r="AP22" s="9">
        <v>12.5</v>
      </c>
      <c r="AQ22" s="9">
        <v>0</v>
      </c>
      <c r="AR22" s="9" t="s">
        <v>79</v>
      </c>
      <c r="AS22" s="9" t="s">
        <v>38</v>
      </c>
      <c r="AT22" s="9">
        <v>10</v>
      </c>
      <c r="AU22" s="9" t="s">
        <v>41</v>
      </c>
      <c r="AV22" s="9">
        <v>12.5</v>
      </c>
      <c r="AX22" s="10">
        <f t="shared" si="4"/>
        <v>180</v>
      </c>
      <c r="AY22" s="12">
        <f t="shared" si="5"/>
        <v>12.857142857142858</v>
      </c>
      <c r="XEZ22" s="25" t="s">
        <v>94</v>
      </c>
      <c r="XFA22" s="26">
        <v>240</v>
      </c>
    </row>
    <row r="23" spans="1:51 16380:16384" ht="13.5" customHeight="1">
      <c r="A23" s="29" t="s">
        <v>68</v>
      </c>
      <c r="B23" s="11">
        <v>200306281387</v>
      </c>
      <c r="C23" s="9" t="s">
        <v>80</v>
      </c>
      <c r="E23" s="9" t="s">
        <v>39</v>
      </c>
      <c r="F23" s="9">
        <v>17.5</v>
      </c>
      <c r="G23" s="9" t="s">
        <v>21</v>
      </c>
      <c r="H23" s="9">
        <v>20</v>
      </c>
      <c r="I23" s="9">
        <v>0</v>
      </c>
      <c r="J23" s="9" t="s">
        <v>79</v>
      </c>
      <c r="K23" s="9" t="s">
        <v>21</v>
      </c>
      <c r="L23" s="9">
        <v>20</v>
      </c>
      <c r="M23" s="9" t="s">
        <v>42</v>
      </c>
      <c r="N23" s="9">
        <v>15</v>
      </c>
      <c r="O23" s="19">
        <v>0</v>
      </c>
      <c r="P23" s="9">
        <v>0</v>
      </c>
      <c r="Q23" s="9" t="s">
        <v>79</v>
      </c>
      <c r="R23" s="19" t="s">
        <v>40</v>
      </c>
      <c r="S23" s="9" t="s">
        <v>41</v>
      </c>
      <c r="T23" s="9">
        <v>12.5</v>
      </c>
      <c r="U23" s="9" t="s">
        <v>39</v>
      </c>
      <c r="V23" s="9">
        <v>17.5</v>
      </c>
      <c r="W23" s="9"/>
      <c r="X23" s="9" t="s">
        <v>79</v>
      </c>
      <c r="Y23" s="9" t="s">
        <v>21</v>
      </c>
      <c r="Z23" s="9">
        <v>20</v>
      </c>
      <c r="AA23" s="9" t="s">
        <v>39</v>
      </c>
      <c r="AB23" s="9">
        <v>17.5</v>
      </c>
      <c r="AC23" s="9" t="s">
        <v>39</v>
      </c>
      <c r="AD23" s="9">
        <v>17.5</v>
      </c>
      <c r="AE23" s="9"/>
      <c r="AF23" s="9" t="s">
        <v>79</v>
      </c>
      <c r="AG23" s="9" t="s">
        <v>39</v>
      </c>
      <c r="AH23" s="9">
        <v>17.5</v>
      </c>
      <c r="AI23" s="9">
        <v>0</v>
      </c>
      <c r="AJ23" s="9" t="s">
        <v>79</v>
      </c>
      <c r="AK23" s="9">
        <v>0</v>
      </c>
      <c r="AL23" s="9" t="s">
        <v>79</v>
      </c>
      <c r="AM23" s="9" t="s">
        <v>39</v>
      </c>
      <c r="AN23" s="9">
        <v>17.5</v>
      </c>
      <c r="AO23" s="9" t="s">
        <v>42</v>
      </c>
      <c r="AP23" s="9">
        <v>15</v>
      </c>
      <c r="AQ23" s="9" t="s">
        <v>39</v>
      </c>
      <c r="AR23" s="9">
        <v>17.5</v>
      </c>
      <c r="AS23" s="9">
        <v>0</v>
      </c>
      <c r="AT23" s="9" t="s">
        <v>79</v>
      </c>
      <c r="AU23" s="9" t="s">
        <v>39</v>
      </c>
      <c r="AV23" s="9">
        <v>17.5</v>
      </c>
      <c r="AX23" s="10">
        <f t="shared" si="4"/>
        <v>242.5</v>
      </c>
      <c r="AY23" s="12">
        <f t="shared" si="5"/>
        <v>17.321428571428573</v>
      </c>
      <c r="XEZ23" s="25"/>
    </row>
    <row r="24" spans="1:51 16380:16384" ht="13.5" customHeight="1">
      <c r="A24" s="29" t="s">
        <v>57</v>
      </c>
      <c r="B24" s="11">
        <v>200306246745</v>
      </c>
      <c r="C24" s="9" t="s">
        <v>80</v>
      </c>
      <c r="E24" s="9" t="s">
        <v>21</v>
      </c>
      <c r="F24" s="9">
        <v>20</v>
      </c>
      <c r="G24" s="9" t="s">
        <v>38</v>
      </c>
      <c r="H24" s="9">
        <v>10</v>
      </c>
      <c r="I24" s="9">
        <v>0</v>
      </c>
      <c r="J24" s="9" t="s">
        <v>79</v>
      </c>
      <c r="K24" s="9" t="s">
        <v>21</v>
      </c>
      <c r="L24" s="9">
        <v>20</v>
      </c>
      <c r="M24" s="9" t="s">
        <v>42</v>
      </c>
      <c r="N24" s="9">
        <v>15</v>
      </c>
      <c r="O24" s="19">
        <v>0</v>
      </c>
      <c r="P24" s="9">
        <v>0</v>
      </c>
      <c r="Q24" s="9" t="s">
        <v>79</v>
      </c>
      <c r="R24" s="19" t="s">
        <v>43</v>
      </c>
      <c r="S24" s="9" t="s">
        <v>42</v>
      </c>
      <c r="T24" s="9">
        <v>15</v>
      </c>
      <c r="U24" s="9" t="s">
        <v>42</v>
      </c>
      <c r="V24" s="9">
        <v>15</v>
      </c>
      <c r="W24" s="9"/>
      <c r="X24" s="9" t="s">
        <v>79</v>
      </c>
      <c r="Y24" s="9" t="s">
        <v>21</v>
      </c>
      <c r="Z24" s="9">
        <v>20</v>
      </c>
      <c r="AA24" s="9" t="s">
        <v>39</v>
      </c>
      <c r="AB24" s="9">
        <v>17.5</v>
      </c>
      <c r="AC24" s="9" t="s">
        <v>39</v>
      </c>
      <c r="AD24" s="9">
        <v>17.5</v>
      </c>
      <c r="AE24" s="9"/>
      <c r="AF24" s="9" t="s">
        <v>79</v>
      </c>
      <c r="AG24" s="9" t="s">
        <v>42</v>
      </c>
      <c r="AH24" s="9">
        <v>15</v>
      </c>
      <c r="AI24" s="9">
        <v>0</v>
      </c>
      <c r="AJ24" s="9" t="s">
        <v>79</v>
      </c>
      <c r="AK24" s="9">
        <v>0</v>
      </c>
      <c r="AL24" s="9" t="s">
        <v>79</v>
      </c>
      <c r="AM24" s="9" t="s">
        <v>39</v>
      </c>
      <c r="AN24" s="9">
        <v>17.5</v>
      </c>
      <c r="AO24" s="9" t="s">
        <v>39</v>
      </c>
      <c r="AP24" s="9">
        <v>17.5</v>
      </c>
      <c r="AQ24" s="9" t="s">
        <v>39</v>
      </c>
      <c r="AR24" s="9">
        <v>17.5</v>
      </c>
      <c r="AS24" s="9">
        <v>0</v>
      </c>
      <c r="AT24" s="9" t="s">
        <v>79</v>
      </c>
      <c r="AU24" s="9" t="s">
        <v>39</v>
      </c>
      <c r="AV24" s="9">
        <v>17.5</v>
      </c>
      <c r="AX24" s="10">
        <f t="shared" si="4"/>
        <v>235</v>
      </c>
      <c r="AY24" s="12">
        <f t="shared" si="5"/>
        <v>16.785714285714285</v>
      </c>
      <c r="XEZ24" s="25" t="s">
        <v>95</v>
      </c>
      <c r="XFA24" s="27">
        <v>10</v>
      </c>
    </row>
    <row r="25" spans="1:51 16380:16384" ht="13.5" customHeight="1">
      <c r="A25" s="29" t="s">
        <v>69</v>
      </c>
      <c r="B25" s="11">
        <v>200306180191</v>
      </c>
      <c r="C25" s="9" t="s">
        <v>78</v>
      </c>
      <c r="E25" s="9" t="s">
        <v>41</v>
      </c>
      <c r="F25" s="9">
        <v>12.5</v>
      </c>
      <c r="G25" s="9" t="s">
        <v>42</v>
      </c>
      <c r="H25" s="9">
        <v>15</v>
      </c>
      <c r="I25" s="9">
        <v>0</v>
      </c>
      <c r="J25" s="9" t="s">
        <v>79</v>
      </c>
      <c r="K25" s="9" t="s">
        <v>42</v>
      </c>
      <c r="L25" s="9">
        <v>15</v>
      </c>
      <c r="M25" s="9" t="s">
        <v>38</v>
      </c>
      <c r="N25" s="9">
        <v>10</v>
      </c>
      <c r="O25" s="19">
        <v>0</v>
      </c>
      <c r="P25" s="9">
        <v>0</v>
      </c>
      <c r="Q25" s="9" t="s">
        <v>79</v>
      </c>
      <c r="R25" s="19" t="s">
        <v>40</v>
      </c>
      <c r="S25" s="9" t="s">
        <v>38</v>
      </c>
      <c r="T25" s="9">
        <v>10</v>
      </c>
      <c r="U25" s="9" t="s">
        <v>41</v>
      </c>
      <c r="V25" s="9">
        <v>12.5</v>
      </c>
      <c r="W25" s="9"/>
      <c r="X25" s="9" t="s">
        <v>79</v>
      </c>
      <c r="Y25" s="9" t="s">
        <v>41</v>
      </c>
      <c r="Z25" s="9">
        <v>12.5</v>
      </c>
      <c r="AA25" s="9" t="s">
        <v>41</v>
      </c>
      <c r="AB25" s="9">
        <v>12.5</v>
      </c>
      <c r="AC25" s="9" t="s">
        <v>38</v>
      </c>
      <c r="AD25" s="9">
        <v>10</v>
      </c>
      <c r="AE25" s="9"/>
      <c r="AF25" s="9" t="s">
        <v>79</v>
      </c>
      <c r="AG25" s="9" t="s">
        <v>41</v>
      </c>
      <c r="AH25" s="9">
        <v>12.5</v>
      </c>
      <c r="AI25" s="9">
        <v>0</v>
      </c>
      <c r="AJ25" s="9" t="s">
        <v>79</v>
      </c>
      <c r="AK25" s="9">
        <v>0</v>
      </c>
      <c r="AL25" s="9" t="s">
        <v>79</v>
      </c>
      <c r="AM25" s="9" t="s">
        <v>41</v>
      </c>
      <c r="AN25" s="9">
        <v>12.5</v>
      </c>
      <c r="AO25" s="9" t="s">
        <v>38</v>
      </c>
      <c r="AP25" s="9">
        <v>10</v>
      </c>
      <c r="AQ25" s="9" t="s">
        <v>42</v>
      </c>
      <c r="AR25" s="9">
        <v>15</v>
      </c>
      <c r="AS25" s="9">
        <v>0</v>
      </c>
      <c r="AT25" s="9" t="s">
        <v>79</v>
      </c>
      <c r="AU25" s="9" t="s">
        <v>41</v>
      </c>
      <c r="AV25" s="9">
        <v>12.5</v>
      </c>
      <c r="AX25" s="10">
        <f t="shared" si="4"/>
        <v>172.5</v>
      </c>
      <c r="AY25" s="12">
        <f t="shared" si="5"/>
        <v>12.321428571428571</v>
      </c>
      <c r="XEZ25" s="25"/>
    </row>
    <row r="26" spans="1:51 16380:16384" ht="13.5" customHeight="1">
      <c r="A26" s="29" t="s">
        <v>70</v>
      </c>
      <c r="B26" s="11">
        <v>200306102146</v>
      </c>
      <c r="C26" s="9" t="s">
        <v>80</v>
      </c>
      <c r="E26" s="9" t="s">
        <v>38</v>
      </c>
      <c r="F26" s="9">
        <v>10</v>
      </c>
      <c r="G26" s="9" t="s">
        <v>22</v>
      </c>
      <c r="H26" s="9">
        <v>0</v>
      </c>
      <c r="I26" s="9">
        <v>0</v>
      </c>
      <c r="J26" s="9" t="s">
        <v>79</v>
      </c>
      <c r="K26" s="9" t="s">
        <v>38</v>
      </c>
      <c r="L26" s="9">
        <v>10</v>
      </c>
      <c r="M26" s="9" t="s">
        <v>38</v>
      </c>
      <c r="N26" s="9">
        <v>10</v>
      </c>
      <c r="O26" s="19">
        <v>0</v>
      </c>
      <c r="P26" s="9">
        <v>0</v>
      </c>
      <c r="Q26" s="9" t="s">
        <v>79</v>
      </c>
      <c r="R26" s="19">
        <v>0</v>
      </c>
      <c r="S26" s="9">
        <v>0</v>
      </c>
      <c r="T26" s="9" t="s">
        <v>79</v>
      </c>
      <c r="U26" s="9" t="s">
        <v>41</v>
      </c>
      <c r="V26" s="9">
        <v>12.5</v>
      </c>
      <c r="W26" s="9"/>
      <c r="X26" s="9" t="s">
        <v>79</v>
      </c>
      <c r="Y26" s="9" t="s">
        <v>41</v>
      </c>
      <c r="Z26" s="9">
        <v>12.5</v>
      </c>
      <c r="AA26" s="9" t="s">
        <v>38</v>
      </c>
      <c r="AB26" s="9">
        <v>10</v>
      </c>
      <c r="AC26" s="9" t="s">
        <v>38</v>
      </c>
      <c r="AD26" s="9">
        <v>10</v>
      </c>
      <c r="AE26" s="9"/>
      <c r="AF26" s="9" t="s">
        <v>79</v>
      </c>
      <c r="AG26" s="9" t="s">
        <v>38</v>
      </c>
      <c r="AH26" s="9">
        <v>10</v>
      </c>
      <c r="AI26" s="9">
        <v>0</v>
      </c>
      <c r="AJ26" s="9" t="s">
        <v>79</v>
      </c>
      <c r="AK26" s="9">
        <v>0</v>
      </c>
      <c r="AL26" s="9" t="s">
        <v>79</v>
      </c>
      <c r="AM26" s="9" t="s">
        <v>38</v>
      </c>
      <c r="AN26" s="9">
        <v>10</v>
      </c>
      <c r="AO26" s="9" t="s">
        <v>42</v>
      </c>
      <c r="AP26" s="9">
        <v>15</v>
      </c>
      <c r="AQ26" s="9" t="s">
        <v>38</v>
      </c>
      <c r="AR26" s="9">
        <v>10</v>
      </c>
      <c r="AS26" s="9">
        <v>0</v>
      </c>
      <c r="AT26" s="9" t="s">
        <v>79</v>
      </c>
      <c r="AU26" s="9" t="s">
        <v>38</v>
      </c>
      <c r="AV26" s="9">
        <v>10</v>
      </c>
      <c r="AX26" s="10">
        <f t="shared" si="4"/>
        <v>130</v>
      </c>
      <c r="AY26" s="12">
        <f t="shared" si="5"/>
        <v>10</v>
      </c>
      <c r="XEZ26" s="25" t="s">
        <v>94</v>
      </c>
      <c r="XFA26" s="26">
        <v>15</v>
      </c>
    </row>
    <row r="27" spans="1:51 16380:16384" ht="13.5" customHeight="1">
      <c r="A27" s="29" t="s">
        <v>58</v>
      </c>
      <c r="B27" s="11">
        <v>200305252710</v>
      </c>
      <c r="C27" s="9" t="s">
        <v>78</v>
      </c>
      <c r="E27" s="9" t="s">
        <v>38</v>
      </c>
      <c r="F27" s="9">
        <v>10</v>
      </c>
      <c r="G27" s="9" t="s">
        <v>38</v>
      </c>
      <c r="H27" s="9">
        <v>10</v>
      </c>
      <c r="I27" s="9">
        <v>0</v>
      </c>
      <c r="J27" s="9" t="s">
        <v>79</v>
      </c>
      <c r="K27" s="9" t="s">
        <v>38</v>
      </c>
      <c r="L27" s="9">
        <v>10</v>
      </c>
      <c r="M27" s="9" t="s">
        <v>38</v>
      </c>
      <c r="N27" s="9">
        <v>10</v>
      </c>
      <c r="O27" s="19">
        <v>0</v>
      </c>
      <c r="P27" s="9">
        <v>0</v>
      </c>
      <c r="Q27" s="9" t="s">
        <v>79</v>
      </c>
      <c r="R27" s="19" t="s">
        <v>43</v>
      </c>
      <c r="S27" s="9" t="s">
        <v>22</v>
      </c>
      <c r="T27" s="9">
        <v>0</v>
      </c>
      <c r="U27" s="9" t="s">
        <v>38</v>
      </c>
      <c r="V27" s="9">
        <v>10</v>
      </c>
      <c r="W27" s="9"/>
      <c r="X27" s="9" t="s">
        <v>79</v>
      </c>
      <c r="Y27" s="9" t="s">
        <v>41</v>
      </c>
      <c r="Z27" s="9">
        <v>12.5</v>
      </c>
      <c r="AA27" s="9" t="s">
        <v>41</v>
      </c>
      <c r="AB27" s="9">
        <v>12.5</v>
      </c>
      <c r="AC27" s="9" t="s">
        <v>38</v>
      </c>
      <c r="AD27" s="9">
        <v>10</v>
      </c>
      <c r="AE27" s="9"/>
      <c r="AF27" s="9" t="s">
        <v>79</v>
      </c>
      <c r="AG27" s="9" t="s">
        <v>38</v>
      </c>
      <c r="AH27" s="9">
        <v>10</v>
      </c>
      <c r="AI27" s="9">
        <v>0</v>
      </c>
      <c r="AJ27" s="9" t="s">
        <v>79</v>
      </c>
      <c r="AK27" s="9">
        <v>0</v>
      </c>
      <c r="AL27" s="9" t="s">
        <v>79</v>
      </c>
      <c r="AM27" s="9" t="s">
        <v>38</v>
      </c>
      <c r="AN27" s="9">
        <v>10</v>
      </c>
      <c r="AO27" s="9" t="s">
        <v>38</v>
      </c>
      <c r="AP27" s="9">
        <v>10</v>
      </c>
      <c r="AQ27" s="9" t="s">
        <v>22</v>
      </c>
      <c r="AR27" s="9">
        <v>0</v>
      </c>
      <c r="AS27" s="9">
        <v>0</v>
      </c>
      <c r="AT27" s="9" t="s">
        <v>79</v>
      </c>
      <c r="AU27" s="9" t="s">
        <v>38</v>
      </c>
      <c r="AV27" s="9">
        <v>10</v>
      </c>
      <c r="AX27" s="10">
        <f t="shared" si="4"/>
        <v>125</v>
      </c>
      <c r="AY27" s="12">
        <f t="shared" si="5"/>
        <v>8.9285714285714288</v>
      </c>
      <c r="XFA27" s="25"/>
    </row>
    <row r="28" spans="1:51 16380:16384" ht="13.5" customHeight="1">
      <c r="A28" s="29" t="s">
        <v>59</v>
      </c>
      <c r="B28" s="11">
        <v>200305138448</v>
      </c>
      <c r="C28" s="9" t="s">
        <v>80</v>
      </c>
      <c r="E28" s="9" t="s">
        <v>42</v>
      </c>
      <c r="F28" s="9">
        <v>15</v>
      </c>
      <c r="G28" s="9" t="s">
        <v>39</v>
      </c>
      <c r="H28" s="9">
        <v>17.5</v>
      </c>
      <c r="I28" s="9">
        <v>0</v>
      </c>
      <c r="J28" s="9" t="s">
        <v>79</v>
      </c>
      <c r="K28" s="9" t="s">
        <v>41</v>
      </c>
      <c r="L28" s="9">
        <v>12.5</v>
      </c>
      <c r="M28" s="9" t="s">
        <v>42</v>
      </c>
      <c r="N28" s="9">
        <v>15</v>
      </c>
      <c r="O28" s="19" t="s">
        <v>45</v>
      </c>
      <c r="P28" s="9" t="s">
        <v>42</v>
      </c>
      <c r="Q28" s="9">
        <v>15</v>
      </c>
      <c r="R28" s="19" t="s">
        <v>40</v>
      </c>
      <c r="S28" s="9" t="s">
        <v>42</v>
      </c>
      <c r="T28" s="9">
        <v>15</v>
      </c>
      <c r="U28" s="9" t="s">
        <v>21</v>
      </c>
      <c r="V28" s="9">
        <v>20</v>
      </c>
      <c r="W28" s="9"/>
      <c r="X28" s="9" t="s">
        <v>79</v>
      </c>
      <c r="Y28" s="9" t="s">
        <v>41</v>
      </c>
      <c r="Z28" s="9">
        <v>12.5</v>
      </c>
      <c r="AA28" s="9" t="s">
        <v>41</v>
      </c>
      <c r="AB28" s="9">
        <v>12.5</v>
      </c>
      <c r="AC28" s="9" t="s">
        <v>41</v>
      </c>
      <c r="AD28" s="9">
        <v>12.5</v>
      </c>
      <c r="AE28" s="9"/>
      <c r="AF28" s="9" t="s">
        <v>79</v>
      </c>
      <c r="AG28" s="9" t="s">
        <v>39</v>
      </c>
      <c r="AH28" s="9">
        <v>17.5</v>
      </c>
      <c r="AI28" s="9">
        <v>0</v>
      </c>
      <c r="AJ28" s="9" t="s">
        <v>79</v>
      </c>
      <c r="AK28" s="9">
        <v>0</v>
      </c>
      <c r="AL28" s="9" t="s">
        <v>79</v>
      </c>
      <c r="AM28" s="9" t="s">
        <v>42</v>
      </c>
      <c r="AN28" s="9">
        <v>15</v>
      </c>
      <c r="AO28" s="9" t="s">
        <v>41</v>
      </c>
      <c r="AP28" s="9">
        <v>12.5</v>
      </c>
      <c r="AQ28" s="9" t="s">
        <v>42</v>
      </c>
      <c r="AR28" s="9">
        <v>15</v>
      </c>
      <c r="AS28" s="9">
        <v>0</v>
      </c>
      <c r="AT28" s="9" t="s">
        <v>79</v>
      </c>
      <c r="AU28" s="9" t="s">
        <v>42</v>
      </c>
      <c r="AV28" s="9">
        <v>15</v>
      </c>
      <c r="AX28" s="10">
        <f t="shared" si="4"/>
        <v>222.5</v>
      </c>
      <c r="AY28" s="12">
        <f t="shared" si="5"/>
        <v>14.833333333333334</v>
      </c>
      <c r="XFA28" s="25"/>
    </row>
    <row r="29" spans="1:51 16380:16384" ht="13.5" customHeight="1">
      <c r="A29" s="29" t="s">
        <v>60</v>
      </c>
      <c r="B29" s="11">
        <v>200305026163</v>
      </c>
      <c r="C29" s="9" t="s">
        <v>80</v>
      </c>
      <c r="E29" s="9" t="s">
        <v>42</v>
      </c>
      <c r="F29" s="9">
        <v>15</v>
      </c>
      <c r="G29" s="9" t="s">
        <v>21</v>
      </c>
      <c r="H29" s="9">
        <v>20</v>
      </c>
      <c r="I29" s="9">
        <v>0</v>
      </c>
      <c r="J29" s="9" t="s">
        <v>79</v>
      </c>
      <c r="K29" s="9" t="s">
        <v>39</v>
      </c>
      <c r="L29" s="9">
        <v>17.5</v>
      </c>
      <c r="M29" s="9" t="s">
        <v>42</v>
      </c>
      <c r="N29" s="9">
        <v>15</v>
      </c>
      <c r="O29" s="19">
        <v>0</v>
      </c>
      <c r="P29" s="9">
        <v>0</v>
      </c>
      <c r="Q29" s="9" t="s">
        <v>79</v>
      </c>
      <c r="R29" s="19" t="s">
        <v>40</v>
      </c>
      <c r="S29" s="9" t="s">
        <v>42</v>
      </c>
      <c r="T29" s="9">
        <v>15</v>
      </c>
      <c r="U29" s="9" t="s">
        <v>42</v>
      </c>
      <c r="V29" s="9">
        <v>15</v>
      </c>
      <c r="W29" s="9"/>
      <c r="X29" s="9" t="s">
        <v>79</v>
      </c>
      <c r="Y29" s="9" t="s">
        <v>21</v>
      </c>
      <c r="Z29" s="9">
        <v>20</v>
      </c>
      <c r="AA29" s="9" t="s">
        <v>21</v>
      </c>
      <c r="AB29" s="9">
        <v>20</v>
      </c>
      <c r="AC29" s="9" t="s">
        <v>39</v>
      </c>
      <c r="AD29" s="9">
        <v>17.5</v>
      </c>
      <c r="AE29" s="9"/>
      <c r="AF29" s="9" t="s">
        <v>79</v>
      </c>
      <c r="AG29" s="9" t="s">
        <v>21</v>
      </c>
      <c r="AH29" s="9">
        <v>20</v>
      </c>
      <c r="AI29" s="9">
        <v>0</v>
      </c>
      <c r="AJ29" s="9" t="s">
        <v>79</v>
      </c>
      <c r="AK29" s="9">
        <v>0</v>
      </c>
      <c r="AL29" s="9" t="s">
        <v>79</v>
      </c>
      <c r="AM29" s="9" t="s">
        <v>39</v>
      </c>
      <c r="AN29" s="9">
        <v>17.5</v>
      </c>
      <c r="AO29" s="9" t="s">
        <v>39</v>
      </c>
      <c r="AP29" s="9">
        <v>17.5</v>
      </c>
      <c r="AQ29" s="9" t="s">
        <v>39</v>
      </c>
      <c r="AR29" s="9">
        <v>17.5</v>
      </c>
      <c r="AS29" s="9">
        <v>0</v>
      </c>
      <c r="AT29" s="9" t="s">
        <v>79</v>
      </c>
      <c r="AU29" s="9" t="s">
        <v>21</v>
      </c>
      <c r="AV29" s="9">
        <v>20</v>
      </c>
      <c r="AX29" s="10">
        <f t="shared" si="4"/>
        <v>247.5</v>
      </c>
      <c r="AY29" s="12">
        <f t="shared" si="5"/>
        <v>17.678571428571427</v>
      </c>
    </row>
    <row r="30" spans="1:51 16380:16384" ht="13.5" customHeight="1">
      <c r="A30" s="29" t="s">
        <v>61</v>
      </c>
      <c r="B30" s="11">
        <v>200304133929</v>
      </c>
      <c r="C30" s="9" t="s">
        <v>80</v>
      </c>
      <c r="E30" s="9" t="s">
        <v>42</v>
      </c>
      <c r="F30" s="9">
        <v>15</v>
      </c>
      <c r="G30" s="9" t="s">
        <v>38</v>
      </c>
      <c r="H30" s="9">
        <v>10</v>
      </c>
      <c r="I30" s="9">
        <v>0</v>
      </c>
      <c r="J30" s="9" t="s">
        <v>79</v>
      </c>
      <c r="K30" s="9" t="s">
        <v>42</v>
      </c>
      <c r="L30" s="9">
        <v>15</v>
      </c>
      <c r="M30" s="9" t="s">
        <v>41</v>
      </c>
      <c r="N30" s="9">
        <v>12.5</v>
      </c>
      <c r="O30" s="19">
        <v>0</v>
      </c>
      <c r="P30" s="9">
        <v>0</v>
      </c>
      <c r="Q30" s="9" t="s">
        <v>79</v>
      </c>
      <c r="R30" s="19" t="s">
        <v>43</v>
      </c>
      <c r="S30" s="9" t="s">
        <v>42</v>
      </c>
      <c r="T30" s="9">
        <v>15</v>
      </c>
      <c r="U30" s="9" t="s">
        <v>38</v>
      </c>
      <c r="V30" s="9">
        <v>10</v>
      </c>
      <c r="W30" s="9"/>
      <c r="X30" s="9" t="s">
        <v>79</v>
      </c>
      <c r="Y30" s="9" t="s">
        <v>38</v>
      </c>
      <c r="Z30" s="9">
        <v>10</v>
      </c>
      <c r="AA30" s="9" t="s">
        <v>38</v>
      </c>
      <c r="AB30" s="9">
        <v>10</v>
      </c>
      <c r="AC30" s="9" t="s">
        <v>38</v>
      </c>
      <c r="AD30" s="9">
        <v>10</v>
      </c>
      <c r="AE30" s="9"/>
      <c r="AF30" s="9" t="s">
        <v>79</v>
      </c>
      <c r="AG30" s="9" t="s">
        <v>38</v>
      </c>
      <c r="AH30" s="9">
        <v>10</v>
      </c>
      <c r="AI30" s="9">
        <v>0</v>
      </c>
      <c r="AJ30" s="9" t="s">
        <v>79</v>
      </c>
      <c r="AK30" s="9">
        <v>0</v>
      </c>
      <c r="AL30" s="9" t="s">
        <v>79</v>
      </c>
      <c r="AM30" s="9" t="s">
        <v>38</v>
      </c>
      <c r="AN30" s="9">
        <v>10</v>
      </c>
      <c r="AO30" s="9" t="s">
        <v>41</v>
      </c>
      <c r="AP30" s="9">
        <v>12.5</v>
      </c>
      <c r="AQ30" s="9" t="s">
        <v>38</v>
      </c>
      <c r="AR30" s="9">
        <v>10</v>
      </c>
      <c r="AS30" s="9">
        <v>0</v>
      </c>
      <c r="AT30" s="9" t="s">
        <v>79</v>
      </c>
      <c r="AU30" s="9" t="s">
        <v>38</v>
      </c>
      <c r="AV30" s="9">
        <v>10</v>
      </c>
      <c r="AX30" s="10">
        <f t="shared" si="4"/>
        <v>160</v>
      </c>
      <c r="AY30" s="12">
        <f t="shared" si="5"/>
        <v>11.428571428571429</v>
      </c>
    </row>
    <row r="31" spans="1:51 16380:16384" ht="13.5" customHeight="1">
      <c r="A31" s="29" t="s">
        <v>71</v>
      </c>
      <c r="B31" s="11">
        <v>200303221675</v>
      </c>
      <c r="C31" s="9" t="s">
        <v>78</v>
      </c>
      <c r="E31" s="9" t="s">
        <v>38</v>
      </c>
      <c r="F31" s="9">
        <v>10</v>
      </c>
      <c r="G31" s="9" t="s">
        <v>38</v>
      </c>
      <c r="H31" s="9">
        <v>10</v>
      </c>
      <c r="I31" s="9">
        <v>0</v>
      </c>
      <c r="J31" s="9" t="s">
        <v>79</v>
      </c>
      <c r="K31" s="9" t="s">
        <v>41</v>
      </c>
      <c r="L31" s="9">
        <v>12.5</v>
      </c>
      <c r="M31" s="9" t="s">
        <v>38</v>
      </c>
      <c r="N31" s="9">
        <v>10</v>
      </c>
      <c r="O31" s="19">
        <v>0</v>
      </c>
      <c r="P31" s="9">
        <v>0</v>
      </c>
      <c r="Q31" s="9" t="s">
        <v>79</v>
      </c>
      <c r="R31" s="19" t="s">
        <v>43</v>
      </c>
      <c r="S31" s="9" t="s">
        <v>41</v>
      </c>
      <c r="T31" s="9">
        <v>12.5</v>
      </c>
      <c r="U31" s="9" t="s">
        <v>38</v>
      </c>
      <c r="V31" s="9">
        <v>10</v>
      </c>
      <c r="W31" s="9"/>
      <c r="X31" s="9" t="s">
        <v>79</v>
      </c>
      <c r="Y31" s="9" t="s">
        <v>38</v>
      </c>
      <c r="Z31" s="9">
        <v>10</v>
      </c>
      <c r="AA31" s="9" t="s">
        <v>38</v>
      </c>
      <c r="AB31" s="9">
        <v>10</v>
      </c>
      <c r="AC31" s="9" t="s">
        <v>38</v>
      </c>
      <c r="AD31" s="9">
        <v>10</v>
      </c>
      <c r="AE31" s="9"/>
      <c r="AF31" s="9" t="s">
        <v>79</v>
      </c>
      <c r="AG31" s="9" t="s">
        <v>38</v>
      </c>
      <c r="AH31" s="9">
        <v>10</v>
      </c>
      <c r="AI31" s="9">
        <v>0</v>
      </c>
      <c r="AJ31" s="9" t="s">
        <v>79</v>
      </c>
      <c r="AK31" s="9">
        <v>0</v>
      </c>
      <c r="AL31" s="9" t="s">
        <v>79</v>
      </c>
      <c r="AM31" s="9" t="s">
        <v>38</v>
      </c>
      <c r="AN31" s="9">
        <v>10</v>
      </c>
      <c r="AO31" s="9" t="s">
        <v>42</v>
      </c>
      <c r="AP31" s="9">
        <v>15</v>
      </c>
      <c r="AQ31" s="9" t="s">
        <v>38</v>
      </c>
      <c r="AR31" s="9">
        <v>10</v>
      </c>
      <c r="AS31" s="9">
        <v>0</v>
      </c>
      <c r="AT31" s="9" t="s">
        <v>79</v>
      </c>
      <c r="AU31" s="9" t="s">
        <v>38</v>
      </c>
      <c r="AV31" s="9">
        <v>10</v>
      </c>
      <c r="AX31" s="10">
        <f t="shared" si="4"/>
        <v>150</v>
      </c>
      <c r="AY31" s="12">
        <f t="shared" si="5"/>
        <v>10.714285714285714</v>
      </c>
    </row>
    <row r="32" spans="1:51 16380:16384" ht="13.5" customHeight="1">
      <c r="A32" s="29" t="s">
        <v>72</v>
      </c>
      <c r="B32" s="11">
        <v>200303196174</v>
      </c>
      <c r="C32" s="9" t="s">
        <v>78</v>
      </c>
      <c r="E32" s="9" t="s">
        <v>38</v>
      </c>
      <c r="F32" s="9">
        <v>10</v>
      </c>
      <c r="G32" s="9" t="s">
        <v>39</v>
      </c>
      <c r="H32" s="9">
        <v>17.5</v>
      </c>
      <c r="I32" s="9">
        <v>0</v>
      </c>
      <c r="J32" s="9" t="s">
        <v>79</v>
      </c>
      <c r="K32" s="9" t="s">
        <v>41</v>
      </c>
      <c r="L32" s="9">
        <v>12.5</v>
      </c>
      <c r="M32" s="9" t="s">
        <v>39</v>
      </c>
      <c r="N32" s="9">
        <v>17.5</v>
      </c>
      <c r="O32" s="19">
        <v>0</v>
      </c>
      <c r="P32" s="9">
        <v>0</v>
      </c>
      <c r="Q32" s="9" t="s">
        <v>79</v>
      </c>
      <c r="R32" s="19" t="s">
        <v>46</v>
      </c>
      <c r="S32" s="9" t="s">
        <v>38</v>
      </c>
      <c r="T32" s="9">
        <v>10</v>
      </c>
      <c r="U32" s="9" t="s">
        <v>41</v>
      </c>
      <c r="V32" s="9">
        <v>12.5</v>
      </c>
      <c r="W32" s="9"/>
      <c r="X32" s="9" t="s">
        <v>79</v>
      </c>
      <c r="Y32" s="9" t="s">
        <v>39</v>
      </c>
      <c r="Z32" s="9">
        <v>17.5</v>
      </c>
      <c r="AA32" s="9" t="s">
        <v>39</v>
      </c>
      <c r="AB32" s="9">
        <v>17.5</v>
      </c>
      <c r="AC32" s="9" t="s">
        <v>39</v>
      </c>
      <c r="AD32" s="9">
        <v>17.5</v>
      </c>
      <c r="AE32" s="9"/>
      <c r="AF32" s="9" t="s">
        <v>79</v>
      </c>
      <c r="AG32" s="9" t="s">
        <v>39</v>
      </c>
      <c r="AH32" s="9">
        <v>17.5</v>
      </c>
      <c r="AI32" s="9">
        <v>0</v>
      </c>
      <c r="AJ32" s="9" t="s">
        <v>79</v>
      </c>
      <c r="AK32" s="9">
        <v>0</v>
      </c>
      <c r="AL32" s="9" t="s">
        <v>79</v>
      </c>
      <c r="AM32" s="9" t="s">
        <v>39</v>
      </c>
      <c r="AN32" s="9">
        <v>17.5</v>
      </c>
      <c r="AO32" s="9" t="s">
        <v>41</v>
      </c>
      <c r="AP32" s="9">
        <v>12.5</v>
      </c>
      <c r="AQ32" s="9" t="s">
        <v>42</v>
      </c>
      <c r="AR32" s="9">
        <v>15</v>
      </c>
      <c r="AS32" s="9">
        <v>0</v>
      </c>
      <c r="AT32" s="9" t="s">
        <v>79</v>
      </c>
      <c r="AU32" s="9" t="s">
        <v>21</v>
      </c>
      <c r="AV32" s="9">
        <v>20</v>
      </c>
      <c r="AX32" s="10">
        <f t="shared" si="4"/>
        <v>215</v>
      </c>
      <c r="AY32" s="12">
        <f t="shared" si="5"/>
        <v>15.357142857142858</v>
      </c>
    </row>
    <row r="33" spans="1:51" ht="13.5" customHeight="1">
      <c r="A33" s="29" t="s">
        <v>62</v>
      </c>
      <c r="B33" s="11">
        <v>200302286869</v>
      </c>
      <c r="C33" s="9" t="s">
        <v>80</v>
      </c>
      <c r="E33" s="9" t="s">
        <v>21</v>
      </c>
      <c r="F33" s="9">
        <v>20</v>
      </c>
      <c r="G33" s="9" t="s">
        <v>21</v>
      </c>
      <c r="H33" s="9">
        <v>20</v>
      </c>
      <c r="I33" s="9">
        <v>0</v>
      </c>
      <c r="J33" s="9" t="s">
        <v>79</v>
      </c>
      <c r="K33" s="9" t="s">
        <v>39</v>
      </c>
      <c r="L33" s="9">
        <v>17.5</v>
      </c>
      <c r="M33" s="9" t="s">
        <v>41</v>
      </c>
      <c r="N33" s="9">
        <v>12.5</v>
      </c>
      <c r="O33" s="19">
        <v>0</v>
      </c>
      <c r="P33" s="9">
        <v>0</v>
      </c>
      <c r="Q33" s="9" t="s">
        <v>79</v>
      </c>
      <c r="R33" s="19" t="s">
        <v>43</v>
      </c>
      <c r="S33" s="9" t="s">
        <v>41</v>
      </c>
      <c r="T33" s="9">
        <v>12.5</v>
      </c>
      <c r="U33" s="9" t="s">
        <v>39</v>
      </c>
      <c r="V33" s="9">
        <v>17.5</v>
      </c>
      <c r="W33" s="9"/>
      <c r="X33" s="9" t="s">
        <v>79</v>
      </c>
      <c r="Y33" s="9" t="s">
        <v>39</v>
      </c>
      <c r="Z33" s="9">
        <v>17.5</v>
      </c>
      <c r="AA33" s="9" t="s">
        <v>39</v>
      </c>
      <c r="AB33" s="9">
        <v>17.5</v>
      </c>
      <c r="AC33" s="9" t="s">
        <v>39</v>
      </c>
      <c r="AD33" s="9">
        <v>17.5</v>
      </c>
      <c r="AE33" s="9"/>
      <c r="AF33" s="9" t="s">
        <v>79</v>
      </c>
      <c r="AG33" s="9" t="s">
        <v>42</v>
      </c>
      <c r="AH33" s="9">
        <v>15</v>
      </c>
      <c r="AI33" s="9">
        <v>0</v>
      </c>
      <c r="AJ33" s="9" t="s">
        <v>79</v>
      </c>
      <c r="AK33" s="9">
        <v>0</v>
      </c>
      <c r="AL33" s="9" t="s">
        <v>79</v>
      </c>
      <c r="AM33" s="9" t="s">
        <v>42</v>
      </c>
      <c r="AN33" s="9">
        <v>15</v>
      </c>
      <c r="AO33" s="9" t="s">
        <v>42</v>
      </c>
      <c r="AP33" s="9">
        <v>15</v>
      </c>
      <c r="AQ33" s="9" t="s">
        <v>39</v>
      </c>
      <c r="AR33" s="9">
        <v>17.5</v>
      </c>
      <c r="AS33" s="9">
        <v>0</v>
      </c>
      <c r="AT33" s="9" t="s">
        <v>79</v>
      </c>
      <c r="AU33" s="9" t="s">
        <v>21</v>
      </c>
      <c r="AV33" s="9">
        <v>20</v>
      </c>
      <c r="AX33" s="10">
        <f t="shared" si="4"/>
        <v>235</v>
      </c>
      <c r="AY33" s="12">
        <f t="shared" si="5"/>
        <v>16.785714285714285</v>
      </c>
    </row>
    <row r="34" spans="1:51" ht="13.5" customHeight="1">
      <c r="A34" s="29" t="s">
        <v>73</v>
      </c>
      <c r="B34" s="11">
        <v>200302229364</v>
      </c>
      <c r="C34" s="9" t="s">
        <v>80</v>
      </c>
      <c r="E34" s="9" t="s">
        <v>21</v>
      </c>
      <c r="F34" s="9">
        <v>20</v>
      </c>
      <c r="G34" s="9" t="s">
        <v>21</v>
      </c>
      <c r="H34" s="9">
        <v>20</v>
      </c>
      <c r="I34" s="9">
        <v>0</v>
      </c>
      <c r="J34" s="9" t="s">
        <v>79</v>
      </c>
      <c r="K34" s="9" t="s">
        <v>41</v>
      </c>
      <c r="L34" s="9">
        <v>12.5</v>
      </c>
      <c r="M34" s="9" t="s">
        <v>41</v>
      </c>
      <c r="N34" s="9">
        <v>12.5</v>
      </c>
      <c r="O34" s="19">
        <v>0</v>
      </c>
      <c r="P34" s="9">
        <v>0</v>
      </c>
      <c r="Q34" s="9" t="s">
        <v>79</v>
      </c>
      <c r="R34" s="19" t="s">
        <v>43</v>
      </c>
      <c r="S34" s="9" t="s">
        <v>39</v>
      </c>
      <c r="T34" s="9">
        <v>17.5</v>
      </c>
      <c r="U34" s="9" t="s">
        <v>42</v>
      </c>
      <c r="V34" s="9">
        <v>15</v>
      </c>
      <c r="W34" s="9"/>
      <c r="X34" s="9" t="s">
        <v>79</v>
      </c>
      <c r="Y34" s="9" t="s">
        <v>41</v>
      </c>
      <c r="Z34" s="9">
        <v>12.5</v>
      </c>
      <c r="AA34" s="9" t="s">
        <v>41</v>
      </c>
      <c r="AB34" s="9">
        <v>12.5</v>
      </c>
      <c r="AC34" s="9" t="s">
        <v>41</v>
      </c>
      <c r="AD34" s="9">
        <v>12.5</v>
      </c>
      <c r="AE34" s="9"/>
      <c r="AF34" s="9" t="s">
        <v>79</v>
      </c>
      <c r="AG34" s="9" t="s">
        <v>39</v>
      </c>
      <c r="AH34" s="9">
        <v>17.5</v>
      </c>
      <c r="AI34" s="9">
        <v>0</v>
      </c>
      <c r="AJ34" s="9" t="s">
        <v>79</v>
      </c>
      <c r="AK34" s="9">
        <v>0</v>
      </c>
      <c r="AL34" s="9" t="s">
        <v>79</v>
      </c>
      <c r="AM34" s="9" t="s">
        <v>39</v>
      </c>
      <c r="AN34" s="9">
        <v>17.5</v>
      </c>
      <c r="AO34" s="9" t="s">
        <v>39</v>
      </c>
      <c r="AP34" s="9">
        <v>17.5</v>
      </c>
      <c r="AQ34" s="9" t="s">
        <v>39</v>
      </c>
      <c r="AR34" s="9">
        <v>17.5</v>
      </c>
      <c r="AS34" s="9">
        <v>0</v>
      </c>
      <c r="AT34" s="9" t="s">
        <v>79</v>
      </c>
      <c r="AU34" s="9" t="s">
        <v>42</v>
      </c>
      <c r="AV34" s="9">
        <v>15</v>
      </c>
      <c r="AX34" s="10">
        <f t="shared" si="4"/>
        <v>220</v>
      </c>
      <c r="AY34" s="12">
        <f t="shared" si="5"/>
        <v>15.714285714285714</v>
      </c>
    </row>
    <row r="35" spans="1:51" ht="13.5" customHeight="1">
      <c r="A35" s="29" t="s">
        <v>63</v>
      </c>
      <c r="B35" s="11">
        <v>200302105093</v>
      </c>
      <c r="C35" s="9" t="s">
        <v>78</v>
      </c>
      <c r="E35" s="9" t="s">
        <v>39</v>
      </c>
      <c r="F35" s="9">
        <v>17.5</v>
      </c>
      <c r="G35" s="9" t="s">
        <v>21</v>
      </c>
      <c r="H35" s="9">
        <v>20</v>
      </c>
      <c r="I35" s="9">
        <v>0</v>
      </c>
      <c r="J35" s="9" t="s">
        <v>79</v>
      </c>
      <c r="K35" s="9" t="s">
        <v>21</v>
      </c>
      <c r="L35" s="9">
        <v>20</v>
      </c>
      <c r="M35" s="9" t="s">
        <v>21</v>
      </c>
      <c r="N35" s="9">
        <v>20</v>
      </c>
      <c r="O35" s="19">
        <v>0</v>
      </c>
      <c r="P35" s="9">
        <v>0</v>
      </c>
      <c r="Q35" s="9" t="s">
        <v>79</v>
      </c>
      <c r="R35" s="19" t="s">
        <v>40</v>
      </c>
      <c r="S35" s="9" t="s">
        <v>21</v>
      </c>
      <c r="T35" s="9">
        <v>20</v>
      </c>
      <c r="U35" s="9" t="s">
        <v>39</v>
      </c>
      <c r="V35" s="9">
        <v>17.5</v>
      </c>
      <c r="W35" s="9"/>
      <c r="X35" s="9" t="s">
        <v>79</v>
      </c>
      <c r="Y35" s="9" t="s">
        <v>39</v>
      </c>
      <c r="Z35" s="9">
        <v>17.5</v>
      </c>
      <c r="AA35" s="9" t="s">
        <v>39</v>
      </c>
      <c r="AB35" s="9">
        <v>17.5</v>
      </c>
      <c r="AC35" s="9" t="s">
        <v>39</v>
      </c>
      <c r="AD35" s="9">
        <v>17.5</v>
      </c>
      <c r="AE35" s="9"/>
      <c r="AF35" s="9" t="s">
        <v>79</v>
      </c>
      <c r="AG35" s="9" t="s">
        <v>21</v>
      </c>
      <c r="AH35" s="9">
        <v>20</v>
      </c>
      <c r="AI35" s="9">
        <v>0</v>
      </c>
      <c r="AJ35" s="9" t="s">
        <v>79</v>
      </c>
      <c r="AK35" s="9">
        <v>0</v>
      </c>
      <c r="AL35" s="9" t="s">
        <v>79</v>
      </c>
      <c r="AM35" s="9" t="s">
        <v>39</v>
      </c>
      <c r="AN35" s="9">
        <v>17.5</v>
      </c>
      <c r="AO35" s="9" t="s">
        <v>42</v>
      </c>
      <c r="AP35" s="9">
        <v>15</v>
      </c>
      <c r="AQ35" s="9" t="s">
        <v>21</v>
      </c>
      <c r="AR35" s="9">
        <v>20</v>
      </c>
      <c r="AS35" s="9">
        <v>0</v>
      </c>
      <c r="AT35" s="9" t="s">
        <v>79</v>
      </c>
      <c r="AU35" s="9" t="s">
        <v>21</v>
      </c>
      <c r="AV35" s="9">
        <v>20</v>
      </c>
      <c r="AX35" s="10">
        <f t="shared" si="4"/>
        <v>260</v>
      </c>
      <c r="AY35" s="12">
        <f t="shared" si="5"/>
        <v>18.571428571428573</v>
      </c>
    </row>
    <row r="36" spans="1:51" ht="13.5" customHeight="1">
      <c r="A36" s="29" t="s">
        <v>77</v>
      </c>
      <c r="B36" s="11">
        <v>200302046255</v>
      </c>
      <c r="C36" s="9" t="s">
        <v>78</v>
      </c>
      <c r="E36" s="9" t="s">
        <v>41</v>
      </c>
      <c r="F36" s="9">
        <v>12.5</v>
      </c>
      <c r="G36" s="9" t="s">
        <v>42</v>
      </c>
      <c r="H36" s="9">
        <v>15</v>
      </c>
      <c r="I36" s="9">
        <v>0</v>
      </c>
      <c r="J36" s="9" t="s">
        <v>79</v>
      </c>
      <c r="K36" s="9" t="s">
        <v>41</v>
      </c>
      <c r="L36" s="9">
        <v>12.5</v>
      </c>
      <c r="M36" s="9" t="s">
        <v>38</v>
      </c>
      <c r="N36" s="9">
        <v>10</v>
      </c>
      <c r="O36" s="19">
        <v>0</v>
      </c>
      <c r="P36" s="9">
        <v>0</v>
      </c>
      <c r="Q36" s="9" t="s">
        <v>79</v>
      </c>
      <c r="R36" s="19" t="s">
        <v>40</v>
      </c>
      <c r="S36" s="9" t="s">
        <v>38</v>
      </c>
      <c r="T36" s="9">
        <v>10</v>
      </c>
      <c r="U36" s="9" t="s">
        <v>41</v>
      </c>
      <c r="V36" s="9">
        <v>12.5</v>
      </c>
      <c r="W36" s="9"/>
      <c r="X36" s="9" t="s">
        <v>79</v>
      </c>
      <c r="Y36" s="9" t="s">
        <v>41</v>
      </c>
      <c r="Z36" s="9">
        <v>12.5</v>
      </c>
      <c r="AA36" s="9" t="s">
        <v>41</v>
      </c>
      <c r="AB36" s="9">
        <v>12.5</v>
      </c>
      <c r="AC36" s="9" t="s">
        <v>38</v>
      </c>
      <c r="AD36" s="9">
        <v>10</v>
      </c>
      <c r="AE36" s="9"/>
      <c r="AF36" s="9" t="s">
        <v>79</v>
      </c>
      <c r="AG36" s="9" t="s">
        <v>38</v>
      </c>
      <c r="AH36" s="9">
        <v>10</v>
      </c>
      <c r="AI36" s="9">
        <v>0</v>
      </c>
      <c r="AJ36" s="9" t="s">
        <v>79</v>
      </c>
      <c r="AK36" s="9">
        <v>0</v>
      </c>
      <c r="AL36" s="9" t="s">
        <v>79</v>
      </c>
      <c r="AM36" s="9" t="s">
        <v>38</v>
      </c>
      <c r="AN36" s="9">
        <v>10</v>
      </c>
      <c r="AO36" s="9" t="s">
        <v>41</v>
      </c>
      <c r="AP36" s="9">
        <v>12.5</v>
      </c>
      <c r="AQ36" s="9" t="s">
        <v>38</v>
      </c>
      <c r="AR36" s="9">
        <v>10</v>
      </c>
      <c r="AS36" s="9">
        <v>0</v>
      </c>
      <c r="AT36" s="9" t="s">
        <v>79</v>
      </c>
      <c r="AU36" s="9" t="s">
        <v>41</v>
      </c>
      <c r="AV36" s="9">
        <v>12.5</v>
      </c>
      <c r="AX36" s="10">
        <f t="shared" si="4"/>
        <v>162.5</v>
      </c>
      <c r="AY36" s="12">
        <f t="shared" si="5"/>
        <v>11.607142857142858</v>
      </c>
    </row>
    <row r="37" spans="1:51" ht="13.5" customHeight="1">
      <c r="A37" s="29" t="s">
        <v>74</v>
      </c>
      <c r="B37" s="11">
        <v>200301316972</v>
      </c>
      <c r="C37" s="9" t="s">
        <v>78</v>
      </c>
      <c r="E37" s="9" t="s">
        <v>38</v>
      </c>
      <c r="F37" s="9">
        <v>10</v>
      </c>
      <c r="G37" s="9" t="s">
        <v>21</v>
      </c>
      <c r="H37" s="9">
        <v>20</v>
      </c>
      <c r="I37" s="9">
        <v>0</v>
      </c>
      <c r="J37" s="9" t="s">
        <v>79</v>
      </c>
      <c r="K37" s="9" t="s">
        <v>41</v>
      </c>
      <c r="L37" s="9">
        <v>12.5</v>
      </c>
      <c r="M37" s="9" t="s">
        <v>42</v>
      </c>
      <c r="N37" s="9">
        <v>15</v>
      </c>
      <c r="O37" s="19">
        <v>0</v>
      </c>
      <c r="P37" s="9">
        <v>0</v>
      </c>
      <c r="Q37" s="9" t="s">
        <v>79</v>
      </c>
      <c r="R37" s="19" t="s">
        <v>40</v>
      </c>
      <c r="S37" s="9" t="s">
        <v>38</v>
      </c>
      <c r="T37" s="9">
        <v>10</v>
      </c>
      <c r="U37" s="9" t="s">
        <v>41</v>
      </c>
      <c r="V37" s="9">
        <v>12.5</v>
      </c>
      <c r="W37" s="9"/>
      <c r="X37" s="9" t="s">
        <v>79</v>
      </c>
      <c r="Y37" s="9" t="s">
        <v>41</v>
      </c>
      <c r="Z37" s="9">
        <v>12.5</v>
      </c>
      <c r="AA37" s="9" t="s">
        <v>42</v>
      </c>
      <c r="AB37" s="9">
        <v>15</v>
      </c>
      <c r="AC37" s="9" t="s">
        <v>38</v>
      </c>
      <c r="AD37" s="9">
        <v>10</v>
      </c>
      <c r="AE37" s="9"/>
      <c r="AF37" s="9" t="s">
        <v>79</v>
      </c>
      <c r="AG37" s="9" t="s">
        <v>41</v>
      </c>
      <c r="AH37" s="9">
        <v>12.5</v>
      </c>
      <c r="AI37" s="9">
        <v>0</v>
      </c>
      <c r="AJ37" s="9" t="s">
        <v>79</v>
      </c>
      <c r="AK37" s="9">
        <v>0</v>
      </c>
      <c r="AL37" s="9" t="s">
        <v>79</v>
      </c>
      <c r="AM37" s="9" t="s">
        <v>42</v>
      </c>
      <c r="AN37" s="9">
        <v>15</v>
      </c>
      <c r="AO37" s="9" t="s">
        <v>41</v>
      </c>
      <c r="AP37" s="9">
        <v>12.5</v>
      </c>
      <c r="AQ37" s="9" t="s">
        <v>38</v>
      </c>
      <c r="AR37" s="9">
        <v>10</v>
      </c>
      <c r="AS37" s="9">
        <v>0</v>
      </c>
      <c r="AT37" s="9" t="s">
        <v>79</v>
      </c>
      <c r="AU37" s="9" t="s">
        <v>21</v>
      </c>
      <c r="AV37" s="9">
        <v>20</v>
      </c>
      <c r="AX37" s="10">
        <f t="shared" si="4"/>
        <v>187.5</v>
      </c>
      <c r="AY37" s="12">
        <f t="shared" si="5"/>
        <v>13.392857142857142</v>
      </c>
    </row>
    <row r="38" spans="1:51" ht="13.5" customHeight="1">
      <c r="A38" s="29" t="s">
        <v>75</v>
      </c>
      <c r="B38" s="11">
        <v>200301024105</v>
      </c>
      <c r="C38" s="9" t="s">
        <v>80</v>
      </c>
      <c r="E38" s="9" t="s">
        <v>41</v>
      </c>
      <c r="F38" s="9">
        <v>12.5</v>
      </c>
      <c r="G38" s="9" t="s">
        <v>42</v>
      </c>
      <c r="H38" s="9">
        <v>15</v>
      </c>
      <c r="I38" s="9">
        <v>0</v>
      </c>
      <c r="J38" s="9" t="s">
        <v>79</v>
      </c>
      <c r="K38" s="9" t="s">
        <v>42</v>
      </c>
      <c r="L38" s="9">
        <v>15</v>
      </c>
      <c r="M38" s="9" t="s">
        <v>38</v>
      </c>
      <c r="N38" s="9">
        <v>10</v>
      </c>
      <c r="O38" s="19">
        <v>0</v>
      </c>
      <c r="P38" s="9">
        <v>0</v>
      </c>
      <c r="Q38" s="9" t="s">
        <v>79</v>
      </c>
      <c r="R38" s="19">
        <v>0</v>
      </c>
      <c r="S38" s="9">
        <v>0</v>
      </c>
      <c r="T38" s="9" t="s">
        <v>79</v>
      </c>
      <c r="U38" s="9" t="s">
        <v>38</v>
      </c>
      <c r="V38" s="9">
        <v>10</v>
      </c>
      <c r="W38" s="9"/>
      <c r="X38" s="9" t="s">
        <v>79</v>
      </c>
      <c r="Y38" s="9" t="s">
        <v>41</v>
      </c>
      <c r="Z38" s="9">
        <v>12.5</v>
      </c>
      <c r="AA38" s="9" t="s">
        <v>38</v>
      </c>
      <c r="AB38" s="9">
        <v>10</v>
      </c>
      <c r="AC38" s="9" t="s">
        <v>38</v>
      </c>
      <c r="AD38" s="9">
        <v>10</v>
      </c>
      <c r="AE38" s="9"/>
      <c r="AF38" s="9" t="s">
        <v>79</v>
      </c>
      <c r="AG38" s="9" t="s">
        <v>41</v>
      </c>
      <c r="AH38" s="9">
        <v>12.5</v>
      </c>
      <c r="AI38" s="9">
        <v>0</v>
      </c>
      <c r="AJ38" s="9" t="s">
        <v>79</v>
      </c>
      <c r="AK38" s="9">
        <v>0</v>
      </c>
      <c r="AL38" s="9" t="s">
        <v>79</v>
      </c>
      <c r="AM38" s="9" t="s">
        <v>38</v>
      </c>
      <c r="AN38" s="9">
        <v>10</v>
      </c>
      <c r="AO38" s="9" t="s">
        <v>41</v>
      </c>
      <c r="AP38" s="9">
        <v>12.5</v>
      </c>
      <c r="AQ38" s="9" t="s">
        <v>38</v>
      </c>
      <c r="AR38" s="9">
        <v>10</v>
      </c>
      <c r="AS38" s="9">
        <v>0</v>
      </c>
      <c r="AT38" s="9" t="s">
        <v>79</v>
      </c>
      <c r="AU38" s="9" t="s">
        <v>38</v>
      </c>
      <c r="AV38" s="9">
        <v>10</v>
      </c>
      <c r="AX38" s="10">
        <f t="shared" si="4"/>
        <v>150</v>
      </c>
      <c r="AY38" s="12">
        <f t="shared" si="5"/>
        <v>11.538461538461538</v>
      </c>
    </row>
    <row r="39" spans="1:51" ht="13.5" customHeight="1">
      <c r="A39" s="29" t="s">
        <v>76</v>
      </c>
      <c r="B39" s="11" t="s">
        <v>47</v>
      </c>
      <c r="C39" s="9" t="s">
        <v>80</v>
      </c>
      <c r="E39" s="9" t="s">
        <v>21</v>
      </c>
      <c r="F39" s="9">
        <v>20</v>
      </c>
      <c r="G39" s="9" t="s">
        <v>42</v>
      </c>
      <c r="H39" s="9">
        <v>15</v>
      </c>
      <c r="I39" s="9">
        <v>0</v>
      </c>
      <c r="J39" s="9" t="s">
        <v>79</v>
      </c>
      <c r="K39" s="9" t="s">
        <v>41</v>
      </c>
      <c r="L39" s="9">
        <v>12.5</v>
      </c>
      <c r="M39" s="9" t="s">
        <v>42</v>
      </c>
      <c r="N39" s="9">
        <v>15</v>
      </c>
      <c r="O39" s="19" t="s">
        <v>48</v>
      </c>
      <c r="P39" s="9" t="s">
        <v>21</v>
      </c>
      <c r="Q39" s="9">
        <v>20</v>
      </c>
      <c r="R39" s="19">
        <v>0</v>
      </c>
      <c r="S39" s="9">
        <v>0</v>
      </c>
      <c r="T39" s="9" t="s">
        <v>79</v>
      </c>
      <c r="U39" s="9" t="s">
        <v>38</v>
      </c>
      <c r="V39" s="9">
        <v>10</v>
      </c>
      <c r="W39" s="9"/>
      <c r="X39" s="9" t="s">
        <v>79</v>
      </c>
      <c r="Y39" s="9" t="s">
        <v>41</v>
      </c>
      <c r="Z39" s="9">
        <v>12.5</v>
      </c>
      <c r="AA39" s="9" t="s">
        <v>42</v>
      </c>
      <c r="AB39" s="9">
        <v>15</v>
      </c>
      <c r="AC39" s="9" t="s">
        <v>49</v>
      </c>
      <c r="AD39" s="9" t="s">
        <v>79</v>
      </c>
      <c r="AE39" s="9"/>
      <c r="AF39" s="9" t="s">
        <v>79</v>
      </c>
      <c r="AG39" s="9" t="s">
        <v>38</v>
      </c>
      <c r="AH39" s="9">
        <v>10</v>
      </c>
      <c r="AI39" s="9">
        <v>0</v>
      </c>
      <c r="AJ39" s="9" t="s">
        <v>79</v>
      </c>
      <c r="AK39" s="9">
        <v>0</v>
      </c>
      <c r="AL39" s="9" t="s">
        <v>79</v>
      </c>
      <c r="AM39" s="9" t="s">
        <v>38</v>
      </c>
      <c r="AN39" s="9">
        <v>10</v>
      </c>
      <c r="AO39" s="9" t="s">
        <v>41</v>
      </c>
      <c r="AP39" s="9">
        <v>12.5</v>
      </c>
      <c r="AQ39" s="9">
        <v>0</v>
      </c>
      <c r="AR39" s="9" t="s">
        <v>79</v>
      </c>
      <c r="AS39" s="9" t="s">
        <v>22</v>
      </c>
      <c r="AT39" s="9">
        <v>0</v>
      </c>
      <c r="AU39" s="9" t="s">
        <v>41</v>
      </c>
      <c r="AV39" s="9">
        <v>12.5</v>
      </c>
      <c r="AX39" s="10">
        <f t="shared" si="4"/>
        <v>165</v>
      </c>
      <c r="AY39" s="12">
        <f t="shared" si="5"/>
        <v>12.692307692307692</v>
      </c>
    </row>
    <row r="40" spans="1:51" ht="13.5" customHeight="1">
      <c r="A40" s="29" t="s">
        <v>64</v>
      </c>
      <c r="B40" s="11" t="s">
        <v>50</v>
      </c>
      <c r="C40" s="9" t="s">
        <v>78</v>
      </c>
      <c r="E40" s="9" t="s">
        <v>38</v>
      </c>
      <c r="F40" s="9">
        <v>10</v>
      </c>
      <c r="G40" s="9" t="s">
        <v>41</v>
      </c>
      <c r="H40" s="9">
        <v>12.5</v>
      </c>
      <c r="I40" s="9">
        <v>0</v>
      </c>
      <c r="J40" s="9" t="s">
        <v>79</v>
      </c>
      <c r="K40" s="9" t="s">
        <v>38</v>
      </c>
      <c r="L40" s="9">
        <v>10</v>
      </c>
      <c r="M40" s="9" t="s">
        <v>42</v>
      </c>
      <c r="N40" s="9">
        <v>15</v>
      </c>
      <c r="O40" s="19" t="s">
        <v>48</v>
      </c>
      <c r="P40" s="9" t="s">
        <v>21</v>
      </c>
      <c r="Q40" s="9">
        <v>20</v>
      </c>
      <c r="R40" s="19"/>
      <c r="S40" s="9">
        <v>0</v>
      </c>
      <c r="T40" s="9" t="s">
        <v>79</v>
      </c>
      <c r="U40" s="9" t="s">
        <v>41</v>
      </c>
      <c r="V40" s="9">
        <v>12.5</v>
      </c>
      <c r="W40" s="9"/>
      <c r="X40" s="9" t="s">
        <v>79</v>
      </c>
      <c r="Y40" s="9" t="s">
        <v>38</v>
      </c>
      <c r="Z40" s="9">
        <v>10</v>
      </c>
      <c r="AA40" s="9" t="s">
        <v>41</v>
      </c>
      <c r="AB40" s="9">
        <v>12.5</v>
      </c>
      <c r="AC40" s="9" t="s">
        <v>38</v>
      </c>
      <c r="AD40" s="9">
        <v>10</v>
      </c>
      <c r="AE40" s="9"/>
      <c r="AF40" s="9" t="s">
        <v>79</v>
      </c>
      <c r="AG40" s="9" t="s">
        <v>41</v>
      </c>
      <c r="AH40" s="9">
        <v>12.5</v>
      </c>
      <c r="AI40" s="9">
        <v>0</v>
      </c>
      <c r="AJ40" s="9" t="s">
        <v>79</v>
      </c>
      <c r="AK40" s="9">
        <v>0</v>
      </c>
      <c r="AL40" s="9" t="s">
        <v>79</v>
      </c>
      <c r="AM40" s="9" t="s">
        <v>38</v>
      </c>
      <c r="AN40" s="9">
        <v>10</v>
      </c>
      <c r="AO40" s="9" t="s">
        <v>41</v>
      </c>
      <c r="AP40" s="9">
        <v>12.5</v>
      </c>
      <c r="AQ40" s="9">
        <v>0</v>
      </c>
      <c r="AR40" s="9" t="s">
        <v>79</v>
      </c>
      <c r="AS40" s="9" t="s">
        <v>22</v>
      </c>
      <c r="AT40" s="9">
        <v>0</v>
      </c>
      <c r="AU40" s="9" t="s">
        <v>38</v>
      </c>
      <c r="AV40" s="9">
        <v>10</v>
      </c>
      <c r="AX40" s="10">
        <f t="shared" si="4"/>
        <v>157.5</v>
      </c>
      <c r="AY40" s="12">
        <f t="shared" si="5"/>
        <v>11.25</v>
      </c>
    </row>
  </sheetData>
  <sheetProtection selectLockedCells="1"/>
  <conditionalFormatting sqref="E5:M7 P5:P7 S5:AU7 AY14:AY40">
    <cfRule type="cellIs" dxfId="48" priority="118" operator="between">
      <formula>0.1</formula>
      <formula>$XFA$24</formula>
    </cfRule>
  </conditionalFormatting>
  <conditionalFormatting sqref="E5:M7 P5:P7 S5:AV7 AY14:AY40 AY6:AY7">
    <cfRule type="cellIs" dxfId="47" priority="119" operator="greaterThanOrEqual">
      <formula>$XFA$26</formula>
    </cfRule>
  </conditionalFormatting>
  <conditionalFormatting sqref="E14:AU40">
    <cfRule type="cellIs" dxfId="46" priority="1" operator="equal">
      <formula>$A$3</formula>
    </cfRule>
    <cfRule type="cellIs" dxfId="45" priority="2" operator="equal">
      <formula>$XFA$18</formula>
    </cfRule>
    <cfRule type="cellIs" dxfId="44" priority="3" operator="equal">
      <formula>$XFB$16</formula>
    </cfRule>
    <cfRule type="cellIs" dxfId="43" priority="19" operator="equal">
      <formula>$XFB$14</formula>
    </cfRule>
    <cfRule type="cellIs" dxfId="42" priority="112" operator="equal">
      <formula>$XFA$14</formula>
    </cfRule>
    <cfRule type="cellIs" dxfId="41" priority="113" operator="equal">
      <formula>$XFA$16</formula>
    </cfRule>
  </conditionalFormatting>
  <conditionalFormatting sqref="E40:AU40">
    <cfRule type="cellIs" dxfId="40" priority="4" operator="equal">
      <formula>$A$3</formula>
    </cfRule>
  </conditionalFormatting>
  <conditionalFormatting sqref="AX14:AX40">
    <cfRule type="cellIs" dxfId="39" priority="116" operator="greaterThanOrEqual">
      <formula>$XFA$22</formula>
    </cfRule>
    <cfRule type="cellIs" dxfId="38" priority="117" operator="between">
      <formula>1</formula>
      <formula>$XFA$20</formula>
    </cfRule>
  </conditionalFormatting>
  <dataValidations count="3">
    <dataValidation type="whole" allowBlank="1" showInputMessage="1" showErrorMessage="1" promptTitle="Ange ett tal mellan 0 och 340" sqref="XFA20 XFA22" xr:uid="{00000000-0002-0000-0000-000000000000}">
      <formula1>0</formula1>
      <formula2>340</formula2>
    </dataValidation>
    <dataValidation type="whole" allowBlank="1" showInputMessage="1" showErrorMessage="1" error="Ange ett tal mellan 0 och 20" promptTitle="Ange ett tal mellan 0 och 20" sqref="XFA26 XFA24" xr:uid="{00000000-0002-0000-0000-000001000000}">
      <formula1>0</formula1>
      <formula2>20</formula2>
    </dataValidation>
    <dataValidation type="list" allowBlank="1" showInputMessage="1" showErrorMessage="1" promptTitle="Välj ett betygssteg A - F" sqref="XFA11 XFA14:XFB14 Z2 X2 XFA9 XFA18 XFA16:XFB16" xr:uid="{00000000-0002-0000-0000-000002000000}">
      <formula1>$XFD$14:$XFD$19</formula1>
    </dataValidation>
  </dataValidations>
  <printOptions horizontalCentered="1" verticalCentered="1"/>
  <pageMargins left="0.19685039370078741" right="0.19685039370078741" top="0.39370078740157483" bottom="0.39370078740157483" header="0.39370078740157483" footer="0.19685039370078741"/>
  <pageSetup paperSize="9" orientation="landscape" useFirstPageNumber="1" r:id="rId1"/>
  <headerFooter>
    <oddFooter>&amp;L     &amp;G&amp;C&amp;"Arial,Normal"&amp;6&amp;K00-049En lösning från &amp;K0000FFwww.struktiv.se&amp;K00-049, fritt att användas enligt reglerna för Creative Commons,&amp;K000000 &amp;K0000FFwww.creativecommons.se&amp;K000000 &amp;K00-049(CC: BY – NC – SA), version A 2019-01-19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showGridLines="0" workbookViewId="0">
      <selection activeCell="E14" sqref="E14"/>
    </sheetView>
  </sheetViews>
  <sheetFormatPr defaultRowHeight="14.5"/>
  <cols>
    <col min="1" max="1" width="2.81640625" style="5" customWidth="1"/>
    <col min="2" max="2" width="3.1796875" style="5" customWidth="1"/>
    <col min="3" max="3" width="74.453125" style="5" customWidth="1"/>
    <col min="4" max="7" width="9.1796875" style="5"/>
  </cols>
  <sheetData>
    <row r="1" spans="2:3" ht="20.149999999999999" customHeight="1"/>
    <row r="2" spans="2:3" ht="20">
      <c r="B2" s="38" t="s">
        <v>106</v>
      </c>
    </row>
    <row r="3" spans="2:3" ht="10" customHeight="1">
      <c r="B3" s="1"/>
    </row>
    <row r="4" spans="2:3" ht="20.5">
      <c r="B4" s="33" t="s">
        <v>99</v>
      </c>
      <c r="C4" s="33" t="s">
        <v>103</v>
      </c>
    </row>
    <row r="5" spans="2:3" ht="5.15" customHeight="1">
      <c r="B5" s="1"/>
    </row>
    <row r="6" spans="2:3" ht="20.5">
      <c r="B6" s="33" t="s">
        <v>100</v>
      </c>
      <c r="C6" s="35" t="s">
        <v>119</v>
      </c>
    </row>
    <row r="7" spans="2:3" ht="5.15" customHeight="1">
      <c r="B7" s="1"/>
    </row>
    <row r="8" spans="2:3" ht="30.5">
      <c r="B8" s="33" t="s">
        <v>101</v>
      </c>
      <c r="C8" s="33" t="s">
        <v>104</v>
      </c>
    </row>
    <row r="9" spans="2:3" ht="5.15" customHeight="1">
      <c r="B9" s="1"/>
    </row>
    <row r="10" spans="2:3" ht="20.5">
      <c r="B10" s="33" t="s">
        <v>111</v>
      </c>
      <c r="C10" s="33" t="s">
        <v>105</v>
      </c>
    </row>
    <row r="11" spans="2:3" ht="5.15" customHeight="1">
      <c r="B11" s="1"/>
    </row>
    <row r="12" spans="2:3" ht="30.5">
      <c r="B12" s="33" t="s">
        <v>121</v>
      </c>
      <c r="C12" s="33" t="s">
        <v>120</v>
      </c>
    </row>
    <row r="13" spans="2:3" ht="5.15" customHeight="1">
      <c r="B13" s="1"/>
    </row>
    <row r="14" spans="2:3" ht="30.5">
      <c r="B14" s="33" t="s">
        <v>102</v>
      </c>
      <c r="C14" s="33" t="s">
        <v>118</v>
      </c>
    </row>
    <row r="15" spans="2:3" ht="5.15" customHeight="1">
      <c r="B15" s="1"/>
    </row>
    <row r="16" spans="2:3" ht="20.5">
      <c r="B16" s="33" t="s">
        <v>115</v>
      </c>
      <c r="C16" s="33" t="s">
        <v>122</v>
      </c>
    </row>
    <row r="17" spans="2:3" ht="5.15" customHeight="1">
      <c r="B17" s="1"/>
    </row>
    <row r="18" spans="2:3">
      <c r="B18" s="33"/>
      <c r="C18" s="33"/>
    </row>
    <row r="19" spans="2:3" ht="20">
      <c r="B19" s="38" t="s">
        <v>107</v>
      </c>
    </row>
    <row r="20" spans="2:3" ht="5.15" customHeight="1">
      <c r="B20" s="1"/>
    </row>
    <row r="21" spans="2:3" ht="20">
      <c r="B21" s="33" t="s">
        <v>108</v>
      </c>
      <c r="C21" s="33" t="s">
        <v>116</v>
      </c>
    </row>
    <row r="22" spans="2:3" ht="5.15" customHeight="1">
      <c r="B22" s="1"/>
    </row>
    <row r="23" spans="2:3">
      <c r="B23" s="33" t="s">
        <v>109</v>
      </c>
      <c r="C23" s="33" t="s">
        <v>117</v>
      </c>
    </row>
    <row r="24" spans="2:3" ht="5.15" customHeight="1">
      <c r="B24" s="1"/>
    </row>
    <row r="25" spans="2:3" ht="20">
      <c r="B25" s="33" t="s">
        <v>110</v>
      </c>
      <c r="C25" s="33" t="s">
        <v>113</v>
      </c>
    </row>
    <row r="26" spans="2:3" ht="5.15" customHeight="1"/>
    <row r="27" spans="2:3" ht="20">
      <c r="B27" s="33" t="s">
        <v>111</v>
      </c>
      <c r="C27" s="33" t="s">
        <v>114</v>
      </c>
    </row>
    <row r="28" spans="2:3" ht="5.15" customHeight="1"/>
    <row r="29" spans="2:3">
      <c r="B29" s="33" t="s">
        <v>112</v>
      </c>
      <c r="C29" s="33"/>
    </row>
  </sheetData>
  <hyperlinks>
    <hyperlink ref="C6" r:id="rId1" display="https://pdftables.com/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2"/>
  <sheetViews>
    <sheetView zoomScaleNormal="100" workbookViewId="0">
      <selection activeCell="J3" sqref="J3"/>
    </sheetView>
  </sheetViews>
  <sheetFormatPr defaultRowHeight="14.5"/>
  <cols>
    <col min="1" max="1" width="9" style="5" customWidth="1"/>
    <col min="2" max="2" width="3.453125" style="1" customWidth="1"/>
    <col min="3" max="25" width="4" style="1" customWidth="1"/>
  </cols>
  <sheetData>
    <row r="1" spans="1:25" ht="14.25" customHeight="1">
      <c r="A1" s="45" t="s">
        <v>0</v>
      </c>
      <c r="B1" s="45"/>
      <c r="C1" s="45"/>
      <c r="D1" s="45"/>
    </row>
    <row r="2" spans="1:25" s="7" customFormat="1" ht="21.5">
      <c r="A2" s="5" t="s">
        <v>1</v>
      </c>
      <c r="B2" s="1" t="s">
        <v>23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7</v>
      </c>
      <c r="M2" s="2" t="s">
        <v>8</v>
      </c>
      <c r="N2" s="2" t="s">
        <v>9</v>
      </c>
      <c r="O2" s="2" t="s">
        <v>10</v>
      </c>
      <c r="P2" s="2" t="s">
        <v>11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19</v>
      </c>
      <c r="Y2" s="2" t="s">
        <v>20</v>
      </c>
    </row>
    <row r="3" spans="1:25" s="4" customFormat="1" ht="15" customHeight="1">
      <c r="A3" s="34" t="e">
        <f>#REF!</f>
        <v>#REF!</v>
      </c>
      <c r="B3" s="3" t="e">
        <f>#REF!</f>
        <v>#REF!</v>
      </c>
      <c r="C3" s="6" t="e">
        <f>IF(#REF!=2,0,IF(#REF!=3,"asg",#REF!))</f>
        <v>#REF!</v>
      </c>
      <c r="D3" s="6" t="e">
        <f>IF(#REF!=2,0,IF(#REF!=3,"asg",#REF!))</f>
        <v>#REF!</v>
      </c>
      <c r="E3" s="6" t="e">
        <f>IF(#REF!=2,0,IF(#REF!=3,"asg",#REF!))</f>
        <v>#REF!</v>
      </c>
      <c r="F3" s="6" t="e">
        <f>IF(#REF!=2,0,IF(#REF!=3,"asg",#REF!))</f>
        <v>#REF!</v>
      </c>
      <c r="G3" s="6" t="e">
        <f>IF(#REF!=2,0,IF(#REF!=3,"asg",#REF!))</f>
        <v>#REF!</v>
      </c>
      <c r="H3" s="6" t="e">
        <f>IF(#REF!=2,0,IF(#REF!=3,"asg",#REF!))</f>
        <v>#REF!</v>
      </c>
      <c r="I3" s="6" t="e">
        <f>IF(#REF!=2,0,IF(#REF!=3,"asg",#REF!))</f>
        <v>#REF!</v>
      </c>
      <c r="J3" s="6" t="e">
        <f>IF(#REF!=2,0,IF(#REF!=3,"asg",#REF!))</f>
        <v>#REF!</v>
      </c>
      <c r="K3" s="6" t="e">
        <f>IF(#REF!=2,0,IF(#REF!=3,"asg",#REF!))</f>
        <v>#REF!</v>
      </c>
      <c r="L3" s="6" t="e">
        <f>IF(#REF!=2,0,IF(#REF!=3,"asg",#REF!))</f>
        <v>#REF!</v>
      </c>
      <c r="M3" s="6" t="e">
        <f>IF(#REF!=2,0,IF(#REF!=3,"asg",#REF!))</f>
        <v>#REF!</v>
      </c>
      <c r="N3" s="6" t="e">
        <f>IF(#REF!=2,0,IF(#REF!=3,"asg",#REF!))</f>
        <v>#REF!</v>
      </c>
      <c r="O3" s="6" t="e">
        <f>IF(#REF!=2,0,IF(#REF!=3,"asg",#REF!))</f>
        <v>#REF!</v>
      </c>
      <c r="P3" s="6" t="e">
        <f>IF(#REF!=2,0,IF(#REF!=3,"asg",#REF!))</f>
        <v>#REF!</v>
      </c>
      <c r="Q3" s="6" t="e">
        <f>IF(#REF!=2,0,IF(#REF!=3,"asg",#REF!))</f>
        <v>#REF!</v>
      </c>
      <c r="R3" s="6" t="e">
        <f>IF(#REF!=2,0,IF(#REF!=3,"asg",#REF!))</f>
        <v>#REF!</v>
      </c>
      <c r="S3" s="6" t="e">
        <f>IF(#REF!=2,0,IF(#REF!=3,"asg",#REF!))</f>
        <v>#REF!</v>
      </c>
      <c r="T3" s="6" t="e">
        <f>IF(#REF!=2,0,IF(#REF!=3,"asg",#REF!))</f>
        <v>#REF!</v>
      </c>
      <c r="U3" s="6" t="e">
        <f>IF(#REF!=2,0,IF(#REF!=3,"asg",#REF!))</f>
        <v>#REF!</v>
      </c>
      <c r="V3" s="6" t="e">
        <f>IF(#REF!=2,0,IF(#REF!=3,"asg",#REF!))</f>
        <v>#REF!</v>
      </c>
      <c r="W3" s="6" t="e">
        <f>IF(#REF!=2,0,IF(#REF!=3,"asg",#REF!))</f>
        <v>#REF!</v>
      </c>
      <c r="X3" s="6" t="e">
        <f>IF(#REF!=2,0,IF(#REF!=3,"asg",#REF!))</f>
        <v>#REF!</v>
      </c>
      <c r="Y3" s="6" t="e">
        <f>IF(#REF!=2,0,IF(#REF!=3,"asg",#REF!))</f>
        <v>#REF!</v>
      </c>
    </row>
    <row r="4" spans="1:25" s="4" customFormat="1" ht="15" customHeight="1">
      <c r="A4" s="37" t="e">
        <f>#REF!</f>
        <v>#REF!</v>
      </c>
      <c r="B4" s="3" t="e">
        <f>#REF!</f>
        <v>#REF!</v>
      </c>
      <c r="C4" s="6" t="e">
        <f>IF(#REF!=2,0,IF(#REF!=3,"asg",#REF!))</f>
        <v>#REF!</v>
      </c>
      <c r="D4" s="6" t="e">
        <f>IF(#REF!=2,0,IF(#REF!=3,"asg",#REF!))</f>
        <v>#REF!</v>
      </c>
      <c r="E4" s="6" t="e">
        <f>IF(#REF!=2,0,IF(#REF!=3,"asg",#REF!))</f>
        <v>#REF!</v>
      </c>
      <c r="F4" s="6" t="e">
        <f>IF(#REF!=2,0,IF(#REF!=3,"asg",#REF!))</f>
        <v>#REF!</v>
      </c>
      <c r="G4" s="6" t="e">
        <f>IF(#REF!=2,0,IF(#REF!=3,"asg",#REF!))</f>
        <v>#REF!</v>
      </c>
      <c r="H4" s="6" t="e">
        <f>IF(#REF!=2,0,IF(#REF!=3,"asg",#REF!))</f>
        <v>#REF!</v>
      </c>
      <c r="I4" s="6" t="e">
        <f>IF(#REF!=2,0,IF(#REF!=3,"asg",#REF!))</f>
        <v>#REF!</v>
      </c>
      <c r="J4" s="6" t="e">
        <f>IF(#REF!=2,0,IF(#REF!=3,"asg",#REF!))</f>
        <v>#REF!</v>
      </c>
      <c r="K4" s="6" t="e">
        <f>IF(#REF!=2,0,IF(#REF!=3,"asg",#REF!))</f>
        <v>#REF!</v>
      </c>
      <c r="L4" s="6" t="e">
        <f>IF(#REF!=2,0,IF(#REF!=3,"asg",#REF!))</f>
        <v>#REF!</v>
      </c>
      <c r="M4" s="6" t="e">
        <f>IF(#REF!=2,0,IF(#REF!=3,"asg",#REF!))</f>
        <v>#REF!</v>
      </c>
      <c r="N4" s="6" t="e">
        <f>IF(#REF!=2,0,IF(#REF!=3,"asg",#REF!))</f>
        <v>#REF!</v>
      </c>
      <c r="O4" s="6" t="e">
        <f>IF(#REF!=2,0,IF(#REF!=3,"asg",#REF!))</f>
        <v>#REF!</v>
      </c>
      <c r="P4" s="6" t="e">
        <f>IF(#REF!=2,0,IF(#REF!=3,"asg",#REF!))</f>
        <v>#REF!</v>
      </c>
      <c r="Q4" s="6" t="e">
        <f>IF(#REF!=2,0,IF(#REF!=3,"asg",#REF!))</f>
        <v>#REF!</v>
      </c>
      <c r="R4" s="6" t="e">
        <f>IF(#REF!=2,0,IF(#REF!=3,"asg",#REF!))</f>
        <v>#REF!</v>
      </c>
      <c r="S4" s="6" t="e">
        <f>IF(#REF!=2,0,IF(#REF!=3,"asg",#REF!))</f>
        <v>#REF!</v>
      </c>
      <c r="T4" s="6" t="e">
        <f>IF(#REF!=2,0,IF(#REF!=3,"asg",#REF!))</f>
        <v>#REF!</v>
      </c>
      <c r="U4" s="6" t="e">
        <f>IF(#REF!=2,0,IF(#REF!=3,"asg",#REF!))</f>
        <v>#REF!</v>
      </c>
      <c r="V4" s="6" t="e">
        <f>IF(#REF!=2,0,IF(#REF!=3,"asg",#REF!))</f>
        <v>#REF!</v>
      </c>
      <c r="W4" s="6" t="e">
        <f>IF(#REF!=2,0,IF(#REF!=3,"asg",#REF!))</f>
        <v>#REF!</v>
      </c>
      <c r="X4" s="6" t="e">
        <f>IF(#REF!=2,0,IF(#REF!=3,"asg",#REF!))</f>
        <v>#REF!</v>
      </c>
      <c r="Y4" s="6" t="e">
        <f>IF(#REF!=2,0,IF(#REF!=3,"asg",#REF!))</f>
        <v>#REF!</v>
      </c>
    </row>
    <row r="5" spans="1:25" s="4" customFormat="1" ht="15" customHeight="1">
      <c r="A5" s="37" t="e">
        <f>#REF!</f>
        <v>#REF!</v>
      </c>
      <c r="B5" s="3" t="e">
        <f>#REF!</f>
        <v>#REF!</v>
      </c>
      <c r="C5" s="6" t="e">
        <f>IF(#REF!=2,0,IF(#REF!=3,"asg",#REF!))</f>
        <v>#REF!</v>
      </c>
      <c r="D5" s="6" t="e">
        <f>IF(#REF!=2,0,IF(#REF!=3,"asg",#REF!))</f>
        <v>#REF!</v>
      </c>
      <c r="E5" s="6" t="e">
        <f>IF(#REF!=2,0,IF(#REF!=3,"asg",#REF!))</f>
        <v>#REF!</v>
      </c>
      <c r="F5" s="6" t="e">
        <f>IF(#REF!=2,0,IF(#REF!=3,"asg",#REF!))</f>
        <v>#REF!</v>
      </c>
      <c r="G5" s="6" t="e">
        <f>IF(#REF!=2,0,IF(#REF!=3,"asg",#REF!))</f>
        <v>#REF!</v>
      </c>
      <c r="H5" s="6" t="e">
        <f>IF(#REF!=2,0,IF(#REF!=3,"asg",#REF!))</f>
        <v>#REF!</v>
      </c>
      <c r="I5" s="6" t="e">
        <f>IF(#REF!=2,0,IF(#REF!=3,"asg",#REF!))</f>
        <v>#REF!</v>
      </c>
      <c r="J5" s="6" t="e">
        <f>IF(#REF!=2,0,IF(#REF!=3,"asg",#REF!))</f>
        <v>#REF!</v>
      </c>
      <c r="K5" s="6" t="e">
        <f>IF(#REF!=2,0,IF(#REF!=3,"asg",#REF!))</f>
        <v>#REF!</v>
      </c>
      <c r="L5" s="6" t="e">
        <f>IF(#REF!=2,0,IF(#REF!=3,"asg",#REF!))</f>
        <v>#REF!</v>
      </c>
      <c r="M5" s="6" t="e">
        <f>IF(#REF!=2,0,IF(#REF!=3,"asg",#REF!))</f>
        <v>#REF!</v>
      </c>
      <c r="N5" s="6" t="e">
        <f>IF(#REF!=2,0,IF(#REF!=3,"asg",#REF!))</f>
        <v>#REF!</v>
      </c>
      <c r="O5" s="6" t="e">
        <f>IF(#REF!=2,0,IF(#REF!=3,"asg",#REF!))</f>
        <v>#REF!</v>
      </c>
      <c r="P5" s="6" t="e">
        <f>IF(#REF!=2,0,IF(#REF!=3,"asg",#REF!))</f>
        <v>#REF!</v>
      </c>
      <c r="Q5" s="6" t="e">
        <f>IF(#REF!=2,0,IF(#REF!=3,"asg",#REF!))</f>
        <v>#REF!</v>
      </c>
      <c r="R5" s="6" t="e">
        <f>IF(#REF!=2,0,IF(#REF!=3,"asg",#REF!))</f>
        <v>#REF!</v>
      </c>
      <c r="S5" s="6" t="e">
        <f>IF(#REF!=2,0,IF(#REF!=3,"asg",#REF!))</f>
        <v>#REF!</v>
      </c>
      <c r="T5" s="6" t="e">
        <f>IF(#REF!=2,0,IF(#REF!=3,"asg",#REF!))</f>
        <v>#REF!</v>
      </c>
      <c r="U5" s="6" t="e">
        <f>IF(#REF!=2,0,IF(#REF!=3,"asg",#REF!))</f>
        <v>#REF!</v>
      </c>
      <c r="V5" s="6" t="e">
        <f>IF(#REF!=2,0,IF(#REF!=3,"asg",#REF!))</f>
        <v>#REF!</v>
      </c>
      <c r="W5" s="6" t="e">
        <f>IF(#REF!=2,0,IF(#REF!=3,"asg",#REF!))</f>
        <v>#REF!</v>
      </c>
      <c r="X5" s="6" t="e">
        <f>IF(#REF!=2,0,IF(#REF!=3,"asg",#REF!))</f>
        <v>#REF!</v>
      </c>
      <c r="Y5" s="6" t="e">
        <f>IF(#REF!=2,0,IF(#REF!=3,"asg",#REF!))</f>
        <v>#REF!</v>
      </c>
    </row>
    <row r="6" spans="1:25" s="4" customFormat="1" ht="15" customHeight="1">
      <c r="A6" s="37" t="e">
        <f>#REF!</f>
        <v>#REF!</v>
      </c>
      <c r="B6" s="3" t="e">
        <f>#REF!</f>
        <v>#REF!</v>
      </c>
      <c r="C6" s="6" t="e">
        <f>IF(#REF!=2,0,IF(#REF!=3,"asg",#REF!))</f>
        <v>#REF!</v>
      </c>
      <c r="D6" s="6" t="e">
        <f>IF(#REF!=2,0,IF(#REF!=3,"asg",#REF!))</f>
        <v>#REF!</v>
      </c>
      <c r="E6" s="6" t="e">
        <f>IF(#REF!=2,0,IF(#REF!=3,"asg",#REF!))</f>
        <v>#REF!</v>
      </c>
      <c r="F6" s="6" t="e">
        <f>IF(#REF!=2,0,IF(#REF!=3,"asg",#REF!))</f>
        <v>#REF!</v>
      </c>
      <c r="G6" s="6" t="e">
        <f>IF(#REF!=2,0,IF(#REF!=3,"asg",#REF!))</f>
        <v>#REF!</v>
      </c>
      <c r="H6" s="6" t="e">
        <f>IF(#REF!=2,0,IF(#REF!=3,"asg",#REF!))</f>
        <v>#REF!</v>
      </c>
      <c r="I6" s="6" t="e">
        <f>IF(#REF!=2,0,IF(#REF!=3,"asg",#REF!))</f>
        <v>#REF!</v>
      </c>
      <c r="J6" s="6" t="e">
        <f>IF(#REF!=2,0,IF(#REF!=3,"asg",#REF!))</f>
        <v>#REF!</v>
      </c>
      <c r="K6" s="6" t="e">
        <f>IF(#REF!=2,0,IF(#REF!=3,"asg",#REF!))</f>
        <v>#REF!</v>
      </c>
      <c r="L6" s="6" t="e">
        <f>IF(#REF!=2,0,IF(#REF!=3,"asg",#REF!))</f>
        <v>#REF!</v>
      </c>
      <c r="M6" s="6" t="e">
        <f>IF(#REF!=2,0,IF(#REF!=3,"asg",#REF!))</f>
        <v>#REF!</v>
      </c>
      <c r="N6" s="6" t="e">
        <f>IF(#REF!=2,0,IF(#REF!=3,"asg",#REF!))</f>
        <v>#REF!</v>
      </c>
      <c r="O6" s="6" t="e">
        <f>IF(#REF!=2,0,IF(#REF!=3,"asg",#REF!))</f>
        <v>#REF!</v>
      </c>
      <c r="P6" s="6" t="e">
        <f>IF(#REF!=2,0,IF(#REF!=3,"asg",#REF!))</f>
        <v>#REF!</v>
      </c>
      <c r="Q6" s="6" t="e">
        <f>IF(#REF!=2,0,IF(#REF!=3,"asg",#REF!))</f>
        <v>#REF!</v>
      </c>
      <c r="R6" s="6" t="e">
        <f>IF(#REF!=2,0,IF(#REF!=3,"asg",#REF!))</f>
        <v>#REF!</v>
      </c>
      <c r="S6" s="6" t="e">
        <f>IF(#REF!=2,0,IF(#REF!=3,"asg",#REF!))</f>
        <v>#REF!</v>
      </c>
      <c r="T6" s="6" t="e">
        <f>IF(#REF!=2,0,IF(#REF!=3,"asg",#REF!))</f>
        <v>#REF!</v>
      </c>
      <c r="U6" s="6" t="e">
        <f>IF(#REF!=2,0,IF(#REF!=3,"asg",#REF!))</f>
        <v>#REF!</v>
      </c>
      <c r="V6" s="6" t="e">
        <f>IF(#REF!=2,0,IF(#REF!=3,"asg",#REF!))</f>
        <v>#REF!</v>
      </c>
      <c r="W6" s="6" t="e">
        <f>IF(#REF!=2,0,IF(#REF!=3,"asg",#REF!))</f>
        <v>#REF!</v>
      </c>
      <c r="X6" s="6" t="e">
        <f>IF(#REF!=2,0,IF(#REF!=3,"asg",#REF!))</f>
        <v>#REF!</v>
      </c>
      <c r="Y6" s="6" t="e">
        <f>IF(#REF!=2,0,IF(#REF!=3,"asg",#REF!))</f>
        <v>#REF!</v>
      </c>
    </row>
    <row r="7" spans="1:25" s="4" customFormat="1" ht="15" customHeight="1">
      <c r="A7" s="37" t="e">
        <f>#REF!</f>
        <v>#REF!</v>
      </c>
      <c r="B7" s="3" t="e">
        <f>#REF!</f>
        <v>#REF!</v>
      </c>
      <c r="C7" s="6" t="e">
        <f>IF(#REF!=2,0,IF(#REF!=3,"asg",#REF!))</f>
        <v>#REF!</v>
      </c>
      <c r="D7" s="6" t="e">
        <f>IF(#REF!=2,0,IF(#REF!=3,"asg",#REF!))</f>
        <v>#REF!</v>
      </c>
      <c r="E7" s="6" t="e">
        <f>IF(#REF!=2,0,IF(#REF!=3,"asg",#REF!))</f>
        <v>#REF!</v>
      </c>
      <c r="F7" s="6" t="e">
        <f>IF(#REF!=2,0,IF(#REF!=3,"asg",#REF!))</f>
        <v>#REF!</v>
      </c>
      <c r="G7" s="6" t="e">
        <f>IF(#REF!=2,0,IF(#REF!=3,"asg",#REF!))</f>
        <v>#REF!</v>
      </c>
      <c r="H7" s="6" t="e">
        <f>IF(#REF!=2,0,IF(#REF!=3,"asg",#REF!))</f>
        <v>#REF!</v>
      </c>
      <c r="I7" s="6" t="e">
        <f>IF(#REF!=2,0,IF(#REF!=3,"asg",#REF!))</f>
        <v>#REF!</v>
      </c>
      <c r="J7" s="6" t="e">
        <f>IF(#REF!=2,0,IF(#REF!=3,"asg",#REF!))</f>
        <v>#REF!</v>
      </c>
      <c r="K7" s="6" t="e">
        <f>IF(#REF!=2,0,IF(#REF!=3,"asg",#REF!))</f>
        <v>#REF!</v>
      </c>
      <c r="L7" s="6" t="e">
        <f>IF(#REF!=2,0,IF(#REF!=3,"asg",#REF!))</f>
        <v>#REF!</v>
      </c>
      <c r="M7" s="6" t="e">
        <f>IF(#REF!=2,0,IF(#REF!=3,"asg",#REF!))</f>
        <v>#REF!</v>
      </c>
      <c r="N7" s="6" t="e">
        <f>IF(#REF!=2,0,IF(#REF!=3,"asg",#REF!))</f>
        <v>#REF!</v>
      </c>
      <c r="O7" s="6" t="e">
        <f>IF(#REF!=2,0,IF(#REF!=3,"asg",#REF!))</f>
        <v>#REF!</v>
      </c>
      <c r="P7" s="6" t="e">
        <f>IF(#REF!=2,0,IF(#REF!=3,"asg",#REF!))</f>
        <v>#REF!</v>
      </c>
      <c r="Q7" s="6" t="e">
        <f>IF(#REF!=2,0,IF(#REF!=3,"asg",#REF!))</f>
        <v>#REF!</v>
      </c>
      <c r="R7" s="6" t="e">
        <f>IF(#REF!=2,0,IF(#REF!=3,"asg",#REF!))</f>
        <v>#REF!</v>
      </c>
      <c r="S7" s="6" t="e">
        <f>IF(#REF!=2,0,IF(#REF!=3,"asg",#REF!))</f>
        <v>#REF!</v>
      </c>
      <c r="T7" s="6" t="e">
        <f>IF(#REF!=2,0,IF(#REF!=3,"asg",#REF!))</f>
        <v>#REF!</v>
      </c>
      <c r="U7" s="6" t="e">
        <f>IF(#REF!=2,0,IF(#REF!=3,"asg",#REF!))</f>
        <v>#REF!</v>
      </c>
      <c r="V7" s="6" t="e">
        <f>IF(#REF!=2,0,IF(#REF!=3,"asg",#REF!))</f>
        <v>#REF!</v>
      </c>
      <c r="W7" s="6" t="e">
        <f>IF(#REF!=2,0,IF(#REF!=3,"asg",#REF!))</f>
        <v>#REF!</v>
      </c>
      <c r="X7" s="6" t="e">
        <f>IF(#REF!=2,0,IF(#REF!=3,"asg",#REF!))</f>
        <v>#REF!</v>
      </c>
      <c r="Y7" s="6" t="e">
        <f>IF(#REF!=2,0,IF(#REF!=3,"asg",#REF!))</f>
        <v>#REF!</v>
      </c>
    </row>
    <row r="8" spans="1:25" s="4" customFormat="1" ht="15" customHeight="1">
      <c r="A8" s="37" t="e">
        <f>#REF!</f>
        <v>#REF!</v>
      </c>
      <c r="B8" s="3" t="e">
        <f>#REF!</f>
        <v>#REF!</v>
      </c>
      <c r="C8" s="6" t="e">
        <f>IF(#REF!=2,0,IF(#REF!=3,"asg",#REF!))</f>
        <v>#REF!</v>
      </c>
      <c r="D8" s="6" t="e">
        <f>IF(#REF!=2,0,IF(#REF!=3,"asg",#REF!))</f>
        <v>#REF!</v>
      </c>
      <c r="E8" s="6" t="e">
        <f>IF(#REF!=2,0,IF(#REF!=3,"asg",#REF!))</f>
        <v>#REF!</v>
      </c>
      <c r="F8" s="6" t="e">
        <f>IF(#REF!=2,0,IF(#REF!=3,"asg",#REF!))</f>
        <v>#REF!</v>
      </c>
      <c r="G8" s="6" t="e">
        <f>IF(#REF!=2,0,IF(#REF!=3,"asg",#REF!))</f>
        <v>#REF!</v>
      </c>
      <c r="H8" s="6" t="e">
        <f>IF(#REF!=2,0,IF(#REF!=3,"asg",#REF!))</f>
        <v>#REF!</v>
      </c>
      <c r="I8" s="6" t="e">
        <f>IF(#REF!=2,0,IF(#REF!=3,"asg",#REF!))</f>
        <v>#REF!</v>
      </c>
      <c r="J8" s="6" t="e">
        <f>IF(#REF!=2,0,IF(#REF!=3,"asg",#REF!))</f>
        <v>#REF!</v>
      </c>
      <c r="K8" s="6" t="e">
        <f>IF(#REF!=2,0,IF(#REF!=3,"asg",#REF!))</f>
        <v>#REF!</v>
      </c>
      <c r="L8" s="6" t="e">
        <f>IF(#REF!=2,0,IF(#REF!=3,"asg",#REF!))</f>
        <v>#REF!</v>
      </c>
      <c r="M8" s="6" t="e">
        <f>IF(#REF!=2,0,IF(#REF!=3,"asg",#REF!))</f>
        <v>#REF!</v>
      </c>
      <c r="N8" s="6" t="e">
        <f>IF(#REF!=2,0,IF(#REF!=3,"asg",#REF!))</f>
        <v>#REF!</v>
      </c>
      <c r="O8" s="6" t="e">
        <f>IF(#REF!=2,0,IF(#REF!=3,"asg",#REF!))</f>
        <v>#REF!</v>
      </c>
      <c r="P8" s="6" t="e">
        <f>IF(#REF!=2,0,IF(#REF!=3,"asg",#REF!))</f>
        <v>#REF!</v>
      </c>
      <c r="Q8" s="6" t="e">
        <f>IF(#REF!=2,0,IF(#REF!=3,"asg",#REF!))</f>
        <v>#REF!</v>
      </c>
      <c r="R8" s="6" t="e">
        <f>IF(#REF!=2,0,IF(#REF!=3,"asg",#REF!))</f>
        <v>#REF!</v>
      </c>
      <c r="S8" s="6" t="e">
        <f>IF(#REF!=2,0,IF(#REF!=3,"asg",#REF!))</f>
        <v>#REF!</v>
      </c>
      <c r="T8" s="6" t="e">
        <f>IF(#REF!=2,0,IF(#REF!=3,"asg",#REF!))</f>
        <v>#REF!</v>
      </c>
      <c r="U8" s="6" t="e">
        <f>IF(#REF!=2,0,IF(#REF!=3,"asg",#REF!))</f>
        <v>#REF!</v>
      </c>
      <c r="V8" s="6" t="e">
        <f>IF(#REF!=2,0,IF(#REF!=3,"asg",#REF!))</f>
        <v>#REF!</v>
      </c>
      <c r="W8" s="6" t="e">
        <f>IF(#REF!=2,0,IF(#REF!=3,"asg",#REF!))</f>
        <v>#REF!</v>
      </c>
      <c r="X8" s="6" t="e">
        <f>IF(#REF!=2,0,IF(#REF!=3,"asg",#REF!))</f>
        <v>#REF!</v>
      </c>
      <c r="Y8" s="6" t="e">
        <f>IF(#REF!=2,0,IF(#REF!=3,"asg",#REF!))</f>
        <v>#REF!</v>
      </c>
    </row>
    <row r="9" spans="1:25" s="4" customFormat="1" ht="15" customHeight="1">
      <c r="A9" s="37" t="e">
        <f>#REF!</f>
        <v>#REF!</v>
      </c>
      <c r="B9" s="3" t="e">
        <f>#REF!</f>
        <v>#REF!</v>
      </c>
      <c r="C9" s="6" t="e">
        <f>IF(#REF!=2,0,IF(#REF!=3,"asg",#REF!))</f>
        <v>#REF!</v>
      </c>
      <c r="D9" s="6" t="e">
        <f>IF(#REF!=2,0,IF(#REF!=3,"asg",#REF!))</f>
        <v>#REF!</v>
      </c>
      <c r="E9" s="6" t="e">
        <f>IF(#REF!=2,0,IF(#REF!=3,"asg",#REF!))</f>
        <v>#REF!</v>
      </c>
      <c r="F9" s="6" t="e">
        <f>IF(#REF!=2,0,IF(#REF!=3,"asg",#REF!))</f>
        <v>#REF!</v>
      </c>
      <c r="G9" s="6" t="e">
        <f>IF(#REF!=2,0,IF(#REF!=3,"asg",#REF!))</f>
        <v>#REF!</v>
      </c>
      <c r="H9" s="6" t="e">
        <f>IF(#REF!=2,0,IF(#REF!=3,"asg",#REF!))</f>
        <v>#REF!</v>
      </c>
      <c r="I9" s="6" t="e">
        <f>IF(#REF!=2,0,IF(#REF!=3,"asg",#REF!))</f>
        <v>#REF!</v>
      </c>
      <c r="J9" s="6" t="e">
        <f>IF(#REF!=2,0,IF(#REF!=3,"asg",#REF!))</f>
        <v>#REF!</v>
      </c>
      <c r="K9" s="6" t="e">
        <f>IF(#REF!=2,0,IF(#REF!=3,"asg",#REF!))</f>
        <v>#REF!</v>
      </c>
      <c r="L9" s="6" t="e">
        <f>IF(#REF!=2,0,IF(#REF!=3,"asg",#REF!))</f>
        <v>#REF!</v>
      </c>
      <c r="M9" s="6" t="e">
        <f>IF(#REF!=2,0,IF(#REF!=3,"asg",#REF!))</f>
        <v>#REF!</v>
      </c>
      <c r="N9" s="6" t="e">
        <f>IF(#REF!=2,0,IF(#REF!=3,"asg",#REF!))</f>
        <v>#REF!</v>
      </c>
      <c r="O9" s="6" t="e">
        <f>IF(#REF!=2,0,IF(#REF!=3,"asg",#REF!))</f>
        <v>#REF!</v>
      </c>
      <c r="P9" s="6" t="e">
        <f>IF(#REF!=2,0,IF(#REF!=3,"asg",#REF!))</f>
        <v>#REF!</v>
      </c>
      <c r="Q9" s="6" t="e">
        <f>IF(#REF!=2,0,IF(#REF!=3,"asg",#REF!))</f>
        <v>#REF!</v>
      </c>
      <c r="R9" s="6" t="e">
        <f>IF(#REF!=2,0,IF(#REF!=3,"asg",#REF!))</f>
        <v>#REF!</v>
      </c>
      <c r="S9" s="6" t="e">
        <f>IF(#REF!=2,0,IF(#REF!=3,"asg",#REF!))</f>
        <v>#REF!</v>
      </c>
      <c r="T9" s="6" t="e">
        <f>IF(#REF!=2,0,IF(#REF!=3,"asg",#REF!))</f>
        <v>#REF!</v>
      </c>
      <c r="U9" s="6" t="e">
        <f>IF(#REF!=2,0,IF(#REF!=3,"asg",#REF!))</f>
        <v>#REF!</v>
      </c>
      <c r="V9" s="6" t="e">
        <f>IF(#REF!=2,0,IF(#REF!=3,"asg",#REF!))</f>
        <v>#REF!</v>
      </c>
      <c r="W9" s="6" t="e">
        <f>IF(#REF!=2,0,IF(#REF!=3,"asg",#REF!))</f>
        <v>#REF!</v>
      </c>
      <c r="X9" s="6" t="e">
        <f>IF(#REF!=2,0,IF(#REF!=3,"asg",#REF!))</f>
        <v>#REF!</v>
      </c>
      <c r="Y9" s="6" t="e">
        <f>IF(#REF!=2,0,IF(#REF!=3,"asg",#REF!))</f>
        <v>#REF!</v>
      </c>
    </row>
    <row r="10" spans="1:25" s="4" customFormat="1" ht="15" customHeight="1">
      <c r="A10" s="37" t="e">
        <f>#REF!</f>
        <v>#REF!</v>
      </c>
      <c r="B10" s="3" t="e">
        <f>#REF!</f>
        <v>#REF!</v>
      </c>
      <c r="C10" s="6" t="e">
        <f>IF(#REF!=2,0,IF(#REF!=3,"asg",#REF!))</f>
        <v>#REF!</v>
      </c>
      <c r="D10" s="6" t="e">
        <f>IF(#REF!=2,0,IF(#REF!=3,"asg",#REF!))</f>
        <v>#REF!</v>
      </c>
      <c r="E10" s="6" t="e">
        <f>IF(#REF!=2,0,IF(#REF!=3,"asg",#REF!))</f>
        <v>#REF!</v>
      </c>
      <c r="F10" s="6" t="e">
        <f>IF(#REF!=2,0,IF(#REF!=3,"asg",#REF!))</f>
        <v>#REF!</v>
      </c>
      <c r="G10" s="6" t="e">
        <f>IF(#REF!=2,0,IF(#REF!=3,"asg",#REF!))</f>
        <v>#REF!</v>
      </c>
      <c r="H10" s="6" t="e">
        <f>IF(#REF!=2,0,IF(#REF!=3,"asg",#REF!))</f>
        <v>#REF!</v>
      </c>
      <c r="I10" s="6" t="e">
        <f>IF(#REF!=2,0,IF(#REF!=3,"asg",#REF!))</f>
        <v>#REF!</v>
      </c>
      <c r="J10" s="6" t="e">
        <f>IF(#REF!=2,0,IF(#REF!=3,"asg",#REF!))</f>
        <v>#REF!</v>
      </c>
      <c r="K10" s="6" t="e">
        <f>IF(#REF!=2,0,IF(#REF!=3,"asg",#REF!))</f>
        <v>#REF!</v>
      </c>
      <c r="L10" s="6" t="e">
        <f>IF(#REF!=2,0,IF(#REF!=3,"asg",#REF!))</f>
        <v>#REF!</v>
      </c>
      <c r="M10" s="6" t="e">
        <f>IF(#REF!=2,0,IF(#REF!=3,"asg",#REF!))</f>
        <v>#REF!</v>
      </c>
      <c r="N10" s="6" t="e">
        <f>IF(#REF!=2,0,IF(#REF!=3,"asg",#REF!))</f>
        <v>#REF!</v>
      </c>
      <c r="O10" s="6" t="e">
        <f>IF(#REF!=2,0,IF(#REF!=3,"asg",#REF!))</f>
        <v>#REF!</v>
      </c>
      <c r="P10" s="6" t="e">
        <f>IF(#REF!=2,0,IF(#REF!=3,"asg",#REF!))</f>
        <v>#REF!</v>
      </c>
      <c r="Q10" s="6" t="e">
        <f>IF(#REF!=2,0,IF(#REF!=3,"asg",#REF!))</f>
        <v>#REF!</v>
      </c>
      <c r="R10" s="6" t="e">
        <f>IF(#REF!=2,0,IF(#REF!=3,"asg",#REF!))</f>
        <v>#REF!</v>
      </c>
      <c r="S10" s="6" t="e">
        <f>IF(#REF!=2,0,IF(#REF!=3,"asg",#REF!))</f>
        <v>#REF!</v>
      </c>
      <c r="T10" s="6" t="e">
        <f>IF(#REF!=2,0,IF(#REF!=3,"asg",#REF!))</f>
        <v>#REF!</v>
      </c>
      <c r="U10" s="6" t="e">
        <f>IF(#REF!=2,0,IF(#REF!=3,"asg",#REF!))</f>
        <v>#REF!</v>
      </c>
      <c r="V10" s="6" t="e">
        <f>IF(#REF!=2,0,IF(#REF!=3,"asg",#REF!))</f>
        <v>#REF!</v>
      </c>
      <c r="W10" s="6" t="e">
        <f>IF(#REF!=2,0,IF(#REF!=3,"asg",#REF!))</f>
        <v>#REF!</v>
      </c>
      <c r="X10" s="6" t="e">
        <f>IF(#REF!=2,0,IF(#REF!=3,"asg",#REF!))</f>
        <v>#REF!</v>
      </c>
      <c r="Y10" s="6" t="e">
        <f>IF(#REF!=2,0,IF(#REF!=3,"asg",#REF!))</f>
        <v>#REF!</v>
      </c>
    </row>
    <row r="11" spans="1:25" s="4" customFormat="1" ht="15" customHeight="1">
      <c r="A11" s="37" t="e">
        <f>#REF!</f>
        <v>#REF!</v>
      </c>
      <c r="B11" s="3" t="e">
        <f>#REF!</f>
        <v>#REF!</v>
      </c>
      <c r="C11" s="6" t="e">
        <f>IF(#REF!=2,0,IF(#REF!=3,"asg",#REF!))</f>
        <v>#REF!</v>
      </c>
      <c r="D11" s="6" t="e">
        <f>IF(#REF!=2,0,IF(#REF!=3,"asg",#REF!))</f>
        <v>#REF!</v>
      </c>
      <c r="E11" s="6" t="e">
        <f>IF(#REF!=2,0,IF(#REF!=3,"asg",#REF!))</f>
        <v>#REF!</v>
      </c>
      <c r="F11" s="6" t="e">
        <f>IF(#REF!=2,0,IF(#REF!=3,"asg",#REF!))</f>
        <v>#REF!</v>
      </c>
      <c r="G11" s="6" t="e">
        <f>IF(#REF!=2,0,IF(#REF!=3,"asg",#REF!))</f>
        <v>#REF!</v>
      </c>
      <c r="H11" s="6" t="e">
        <f>IF(#REF!=2,0,IF(#REF!=3,"asg",#REF!))</f>
        <v>#REF!</v>
      </c>
      <c r="I11" s="6" t="e">
        <f>IF(#REF!=2,0,IF(#REF!=3,"asg",#REF!))</f>
        <v>#REF!</v>
      </c>
      <c r="J11" s="6" t="e">
        <f>IF(#REF!=2,0,IF(#REF!=3,"asg",#REF!))</f>
        <v>#REF!</v>
      </c>
      <c r="K11" s="6" t="e">
        <f>IF(#REF!=2,0,IF(#REF!=3,"asg",#REF!))</f>
        <v>#REF!</v>
      </c>
      <c r="L11" s="6" t="e">
        <f>IF(#REF!=2,0,IF(#REF!=3,"asg",#REF!))</f>
        <v>#REF!</v>
      </c>
      <c r="M11" s="6" t="e">
        <f>IF(#REF!=2,0,IF(#REF!=3,"asg",#REF!))</f>
        <v>#REF!</v>
      </c>
      <c r="N11" s="6" t="e">
        <f>IF(#REF!=2,0,IF(#REF!=3,"asg",#REF!))</f>
        <v>#REF!</v>
      </c>
      <c r="O11" s="6" t="e">
        <f>IF(#REF!=2,0,IF(#REF!=3,"asg",#REF!))</f>
        <v>#REF!</v>
      </c>
      <c r="P11" s="6" t="e">
        <f>IF(#REF!=2,0,IF(#REF!=3,"asg",#REF!))</f>
        <v>#REF!</v>
      </c>
      <c r="Q11" s="6" t="e">
        <f>IF(#REF!=2,0,IF(#REF!=3,"asg",#REF!))</f>
        <v>#REF!</v>
      </c>
      <c r="R11" s="6" t="e">
        <f>IF(#REF!=2,0,IF(#REF!=3,"asg",#REF!))</f>
        <v>#REF!</v>
      </c>
      <c r="S11" s="6" t="e">
        <f>IF(#REF!=2,0,IF(#REF!=3,"asg",#REF!))</f>
        <v>#REF!</v>
      </c>
      <c r="T11" s="6" t="e">
        <f>IF(#REF!=2,0,IF(#REF!=3,"asg",#REF!))</f>
        <v>#REF!</v>
      </c>
      <c r="U11" s="6" t="e">
        <f>IF(#REF!=2,0,IF(#REF!=3,"asg",#REF!))</f>
        <v>#REF!</v>
      </c>
      <c r="V11" s="6" t="e">
        <f>IF(#REF!=2,0,IF(#REF!=3,"asg",#REF!))</f>
        <v>#REF!</v>
      </c>
      <c r="W11" s="6" t="e">
        <f>IF(#REF!=2,0,IF(#REF!=3,"asg",#REF!))</f>
        <v>#REF!</v>
      </c>
      <c r="X11" s="6" t="e">
        <f>IF(#REF!=2,0,IF(#REF!=3,"asg",#REF!))</f>
        <v>#REF!</v>
      </c>
      <c r="Y11" s="6" t="e">
        <f>IF(#REF!=2,0,IF(#REF!=3,"asg",#REF!))</f>
        <v>#REF!</v>
      </c>
    </row>
    <row r="12" spans="1:25" s="4" customFormat="1" ht="15" customHeight="1">
      <c r="A12" s="37" t="e">
        <f>#REF!</f>
        <v>#REF!</v>
      </c>
      <c r="B12" s="3" t="e">
        <f>#REF!</f>
        <v>#REF!</v>
      </c>
      <c r="C12" s="6" t="e">
        <f>IF(#REF!=2,0,IF(#REF!=3,"asg",#REF!))</f>
        <v>#REF!</v>
      </c>
      <c r="D12" s="6" t="e">
        <f>IF(#REF!=2,0,IF(#REF!=3,"asg",#REF!))</f>
        <v>#REF!</v>
      </c>
      <c r="E12" s="6" t="e">
        <f>IF(#REF!=2,0,IF(#REF!=3,"asg",#REF!))</f>
        <v>#REF!</v>
      </c>
      <c r="F12" s="6" t="e">
        <f>IF(#REF!=2,0,IF(#REF!=3,"asg",#REF!))</f>
        <v>#REF!</v>
      </c>
      <c r="G12" s="6" t="e">
        <f>IF(#REF!=2,0,IF(#REF!=3,"asg",#REF!))</f>
        <v>#REF!</v>
      </c>
      <c r="H12" s="6" t="e">
        <f>IF(#REF!=2,0,IF(#REF!=3,"asg",#REF!))</f>
        <v>#REF!</v>
      </c>
      <c r="I12" s="6" t="e">
        <f>IF(#REF!=2,0,IF(#REF!=3,"asg",#REF!))</f>
        <v>#REF!</v>
      </c>
      <c r="J12" s="6" t="e">
        <f>IF(#REF!=2,0,IF(#REF!=3,"asg",#REF!))</f>
        <v>#REF!</v>
      </c>
      <c r="K12" s="6" t="e">
        <f>IF(#REF!=2,0,IF(#REF!=3,"asg",#REF!))</f>
        <v>#REF!</v>
      </c>
      <c r="L12" s="6" t="e">
        <f>IF(#REF!=2,0,IF(#REF!=3,"asg",#REF!))</f>
        <v>#REF!</v>
      </c>
      <c r="M12" s="6" t="e">
        <f>IF(#REF!=2,0,IF(#REF!=3,"asg",#REF!))</f>
        <v>#REF!</v>
      </c>
      <c r="N12" s="6" t="e">
        <f>IF(#REF!=2,0,IF(#REF!=3,"asg",#REF!))</f>
        <v>#REF!</v>
      </c>
      <c r="O12" s="6" t="e">
        <f>IF(#REF!=2,0,IF(#REF!=3,"asg",#REF!))</f>
        <v>#REF!</v>
      </c>
      <c r="P12" s="6" t="e">
        <f>IF(#REF!=2,0,IF(#REF!=3,"asg",#REF!))</f>
        <v>#REF!</v>
      </c>
      <c r="Q12" s="6" t="e">
        <f>IF(#REF!=2,0,IF(#REF!=3,"asg",#REF!))</f>
        <v>#REF!</v>
      </c>
      <c r="R12" s="6" t="e">
        <f>IF(#REF!=2,0,IF(#REF!=3,"asg",#REF!))</f>
        <v>#REF!</v>
      </c>
      <c r="S12" s="6" t="e">
        <f>IF(#REF!=2,0,IF(#REF!=3,"asg",#REF!))</f>
        <v>#REF!</v>
      </c>
      <c r="T12" s="6" t="e">
        <f>IF(#REF!=2,0,IF(#REF!=3,"asg",#REF!))</f>
        <v>#REF!</v>
      </c>
      <c r="U12" s="6" t="e">
        <f>IF(#REF!=2,0,IF(#REF!=3,"asg",#REF!))</f>
        <v>#REF!</v>
      </c>
      <c r="V12" s="6" t="e">
        <f>IF(#REF!=2,0,IF(#REF!=3,"asg",#REF!))</f>
        <v>#REF!</v>
      </c>
      <c r="W12" s="6" t="e">
        <f>IF(#REF!=2,0,IF(#REF!=3,"asg",#REF!))</f>
        <v>#REF!</v>
      </c>
      <c r="X12" s="6" t="e">
        <f>IF(#REF!=2,0,IF(#REF!=3,"asg",#REF!))</f>
        <v>#REF!</v>
      </c>
      <c r="Y12" s="6" t="e">
        <f>IF(#REF!=2,0,IF(#REF!=3,"asg",#REF!))</f>
        <v>#REF!</v>
      </c>
    </row>
    <row r="13" spans="1:25" s="4" customFormat="1" ht="15" customHeight="1">
      <c r="A13" s="37" t="e">
        <f>#REF!</f>
        <v>#REF!</v>
      </c>
      <c r="B13" s="3" t="e">
        <f>#REF!</f>
        <v>#REF!</v>
      </c>
      <c r="C13" s="6" t="e">
        <f>IF(#REF!=2,0,IF(#REF!=3,"asg",#REF!))</f>
        <v>#REF!</v>
      </c>
      <c r="D13" s="6" t="e">
        <f>IF(#REF!=2,0,IF(#REF!=3,"asg",#REF!))</f>
        <v>#REF!</v>
      </c>
      <c r="E13" s="6" t="e">
        <f>IF(#REF!=2,0,IF(#REF!=3,"asg",#REF!))</f>
        <v>#REF!</v>
      </c>
      <c r="F13" s="6" t="e">
        <f>IF(#REF!=2,0,IF(#REF!=3,"asg",#REF!))</f>
        <v>#REF!</v>
      </c>
      <c r="G13" s="6" t="e">
        <f>IF(#REF!=2,0,IF(#REF!=3,"asg",#REF!))</f>
        <v>#REF!</v>
      </c>
      <c r="H13" s="6" t="e">
        <f>IF(#REF!=2,0,IF(#REF!=3,"asg",#REF!))</f>
        <v>#REF!</v>
      </c>
      <c r="I13" s="6" t="e">
        <f>IF(#REF!=2,0,IF(#REF!=3,"asg",#REF!))</f>
        <v>#REF!</v>
      </c>
      <c r="J13" s="6" t="e">
        <f>IF(#REF!=2,0,IF(#REF!=3,"asg",#REF!))</f>
        <v>#REF!</v>
      </c>
      <c r="K13" s="6" t="e">
        <f>IF(#REF!=2,0,IF(#REF!=3,"asg",#REF!))</f>
        <v>#REF!</v>
      </c>
      <c r="L13" s="6" t="e">
        <f>IF(#REF!=2,0,IF(#REF!=3,"asg",#REF!))</f>
        <v>#REF!</v>
      </c>
      <c r="M13" s="6" t="e">
        <f>IF(#REF!=2,0,IF(#REF!=3,"asg",#REF!))</f>
        <v>#REF!</v>
      </c>
      <c r="N13" s="6" t="e">
        <f>IF(#REF!=2,0,IF(#REF!=3,"asg",#REF!))</f>
        <v>#REF!</v>
      </c>
      <c r="O13" s="6" t="e">
        <f>IF(#REF!=2,0,IF(#REF!=3,"asg",#REF!))</f>
        <v>#REF!</v>
      </c>
      <c r="P13" s="6" t="e">
        <f>IF(#REF!=2,0,IF(#REF!=3,"asg",#REF!))</f>
        <v>#REF!</v>
      </c>
      <c r="Q13" s="6" t="e">
        <f>IF(#REF!=2,0,IF(#REF!=3,"asg",#REF!))</f>
        <v>#REF!</v>
      </c>
      <c r="R13" s="6" t="e">
        <f>IF(#REF!=2,0,IF(#REF!=3,"asg",#REF!))</f>
        <v>#REF!</v>
      </c>
      <c r="S13" s="6" t="e">
        <f>IF(#REF!=2,0,IF(#REF!=3,"asg",#REF!))</f>
        <v>#REF!</v>
      </c>
      <c r="T13" s="6" t="e">
        <f>IF(#REF!=2,0,IF(#REF!=3,"asg",#REF!))</f>
        <v>#REF!</v>
      </c>
      <c r="U13" s="6" t="e">
        <f>IF(#REF!=2,0,IF(#REF!=3,"asg",#REF!))</f>
        <v>#REF!</v>
      </c>
      <c r="V13" s="6" t="e">
        <f>IF(#REF!=2,0,IF(#REF!=3,"asg",#REF!))</f>
        <v>#REF!</v>
      </c>
      <c r="W13" s="6" t="e">
        <f>IF(#REF!=2,0,IF(#REF!=3,"asg",#REF!))</f>
        <v>#REF!</v>
      </c>
      <c r="X13" s="6" t="e">
        <f>IF(#REF!=2,0,IF(#REF!=3,"asg",#REF!))</f>
        <v>#REF!</v>
      </c>
      <c r="Y13" s="6" t="e">
        <f>IF(#REF!=2,0,IF(#REF!=3,"asg",#REF!))</f>
        <v>#REF!</v>
      </c>
    </row>
    <row r="14" spans="1:25" s="4" customFormat="1" ht="15" customHeight="1">
      <c r="A14" s="37" t="e">
        <f>#REF!</f>
        <v>#REF!</v>
      </c>
      <c r="B14" s="3" t="e">
        <f>#REF!</f>
        <v>#REF!</v>
      </c>
      <c r="C14" s="6" t="e">
        <f>IF(#REF!=2,0,IF(#REF!=3,"asg",#REF!))</f>
        <v>#REF!</v>
      </c>
      <c r="D14" s="6" t="e">
        <f>IF(#REF!=2,0,IF(#REF!=3,"asg",#REF!))</f>
        <v>#REF!</v>
      </c>
      <c r="E14" s="6" t="e">
        <f>IF(#REF!=2,0,IF(#REF!=3,"asg",#REF!))</f>
        <v>#REF!</v>
      </c>
      <c r="F14" s="6" t="e">
        <f>IF(#REF!=2,0,IF(#REF!=3,"asg",#REF!))</f>
        <v>#REF!</v>
      </c>
      <c r="G14" s="6" t="e">
        <f>IF(#REF!=2,0,IF(#REF!=3,"asg",#REF!))</f>
        <v>#REF!</v>
      </c>
      <c r="H14" s="6" t="e">
        <f>IF(#REF!=2,0,IF(#REF!=3,"asg",#REF!))</f>
        <v>#REF!</v>
      </c>
      <c r="I14" s="6" t="e">
        <f>IF(#REF!=2,0,IF(#REF!=3,"asg",#REF!))</f>
        <v>#REF!</v>
      </c>
      <c r="J14" s="6" t="e">
        <f>IF(#REF!=2,0,IF(#REF!=3,"asg",#REF!))</f>
        <v>#REF!</v>
      </c>
      <c r="K14" s="6" t="e">
        <f>IF(#REF!=2,0,IF(#REF!=3,"asg",#REF!))</f>
        <v>#REF!</v>
      </c>
      <c r="L14" s="6" t="e">
        <f>IF(#REF!=2,0,IF(#REF!=3,"asg",#REF!))</f>
        <v>#REF!</v>
      </c>
      <c r="M14" s="6" t="e">
        <f>IF(#REF!=2,0,IF(#REF!=3,"asg",#REF!))</f>
        <v>#REF!</v>
      </c>
      <c r="N14" s="6" t="e">
        <f>IF(#REF!=2,0,IF(#REF!=3,"asg",#REF!))</f>
        <v>#REF!</v>
      </c>
      <c r="O14" s="6" t="e">
        <f>IF(#REF!=2,0,IF(#REF!=3,"asg",#REF!))</f>
        <v>#REF!</v>
      </c>
      <c r="P14" s="6" t="e">
        <f>IF(#REF!=2,0,IF(#REF!=3,"asg",#REF!))</f>
        <v>#REF!</v>
      </c>
      <c r="Q14" s="6" t="e">
        <f>IF(#REF!=2,0,IF(#REF!=3,"asg",#REF!))</f>
        <v>#REF!</v>
      </c>
      <c r="R14" s="6" t="e">
        <f>IF(#REF!=2,0,IF(#REF!=3,"asg",#REF!))</f>
        <v>#REF!</v>
      </c>
      <c r="S14" s="6" t="e">
        <f>IF(#REF!=2,0,IF(#REF!=3,"asg",#REF!))</f>
        <v>#REF!</v>
      </c>
      <c r="T14" s="6" t="e">
        <f>IF(#REF!=2,0,IF(#REF!=3,"asg",#REF!))</f>
        <v>#REF!</v>
      </c>
      <c r="U14" s="6" t="e">
        <f>IF(#REF!=2,0,IF(#REF!=3,"asg",#REF!))</f>
        <v>#REF!</v>
      </c>
      <c r="V14" s="6" t="e">
        <f>IF(#REF!=2,0,IF(#REF!=3,"asg",#REF!))</f>
        <v>#REF!</v>
      </c>
      <c r="W14" s="6" t="e">
        <f>IF(#REF!=2,0,IF(#REF!=3,"asg",#REF!))</f>
        <v>#REF!</v>
      </c>
      <c r="X14" s="6" t="e">
        <f>IF(#REF!=2,0,IF(#REF!=3,"asg",#REF!))</f>
        <v>#REF!</v>
      </c>
      <c r="Y14" s="6" t="e">
        <f>IF(#REF!=2,0,IF(#REF!=3,"asg",#REF!))</f>
        <v>#REF!</v>
      </c>
    </row>
    <row r="15" spans="1:25" s="4" customFormat="1" ht="15" customHeight="1">
      <c r="A15" s="37" t="e">
        <f>#REF!</f>
        <v>#REF!</v>
      </c>
      <c r="B15" s="3" t="e">
        <f>#REF!</f>
        <v>#REF!</v>
      </c>
      <c r="C15" s="6" t="e">
        <f>IF(#REF!=2,0,IF(#REF!=3,"asg",#REF!))</f>
        <v>#REF!</v>
      </c>
      <c r="D15" s="6" t="e">
        <f>IF(#REF!=2,0,IF(#REF!=3,"asg",#REF!))</f>
        <v>#REF!</v>
      </c>
      <c r="E15" s="6" t="e">
        <f>IF(#REF!=2,0,IF(#REF!=3,"asg",#REF!))</f>
        <v>#REF!</v>
      </c>
      <c r="F15" s="6" t="e">
        <f>IF(#REF!=2,0,IF(#REF!=3,"asg",#REF!))</f>
        <v>#REF!</v>
      </c>
      <c r="G15" s="6" t="e">
        <f>IF(#REF!=2,0,IF(#REF!=3,"asg",#REF!))</f>
        <v>#REF!</v>
      </c>
      <c r="H15" s="6" t="e">
        <f>IF(#REF!=2,0,IF(#REF!=3,"asg",#REF!))</f>
        <v>#REF!</v>
      </c>
      <c r="I15" s="6" t="e">
        <f>IF(#REF!=2,0,IF(#REF!=3,"asg",#REF!))</f>
        <v>#REF!</v>
      </c>
      <c r="J15" s="6" t="e">
        <f>IF(#REF!=2,0,IF(#REF!=3,"asg",#REF!))</f>
        <v>#REF!</v>
      </c>
      <c r="K15" s="6" t="e">
        <f>IF(#REF!=2,0,IF(#REF!=3,"asg",#REF!))</f>
        <v>#REF!</v>
      </c>
      <c r="L15" s="6" t="e">
        <f>IF(#REF!=2,0,IF(#REF!=3,"asg",#REF!))</f>
        <v>#REF!</v>
      </c>
      <c r="M15" s="6" t="e">
        <f>IF(#REF!=2,0,IF(#REF!=3,"asg",#REF!))</f>
        <v>#REF!</v>
      </c>
      <c r="N15" s="6" t="e">
        <f>IF(#REF!=2,0,IF(#REF!=3,"asg",#REF!))</f>
        <v>#REF!</v>
      </c>
      <c r="O15" s="6" t="e">
        <f>IF(#REF!=2,0,IF(#REF!=3,"asg",#REF!))</f>
        <v>#REF!</v>
      </c>
      <c r="P15" s="6" t="e">
        <f>IF(#REF!=2,0,IF(#REF!=3,"asg",#REF!))</f>
        <v>#REF!</v>
      </c>
      <c r="Q15" s="6" t="e">
        <f>IF(#REF!=2,0,IF(#REF!=3,"asg",#REF!))</f>
        <v>#REF!</v>
      </c>
      <c r="R15" s="6" t="e">
        <f>IF(#REF!=2,0,IF(#REF!=3,"asg",#REF!))</f>
        <v>#REF!</v>
      </c>
      <c r="S15" s="6" t="e">
        <f>IF(#REF!=2,0,IF(#REF!=3,"asg",#REF!))</f>
        <v>#REF!</v>
      </c>
      <c r="T15" s="6" t="e">
        <f>IF(#REF!=2,0,IF(#REF!=3,"asg",#REF!))</f>
        <v>#REF!</v>
      </c>
      <c r="U15" s="6" t="e">
        <f>IF(#REF!=2,0,IF(#REF!=3,"asg",#REF!))</f>
        <v>#REF!</v>
      </c>
      <c r="V15" s="6" t="e">
        <f>IF(#REF!=2,0,IF(#REF!=3,"asg",#REF!))</f>
        <v>#REF!</v>
      </c>
      <c r="W15" s="6" t="e">
        <f>IF(#REF!=2,0,IF(#REF!=3,"asg",#REF!))</f>
        <v>#REF!</v>
      </c>
      <c r="X15" s="6" t="e">
        <f>IF(#REF!=2,0,IF(#REF!=3,"asg",#REF!))</f>
        <v>#REF!</v>
      </c>
      <c r="Y15" s="6" t="e">
        <f>IF(#REF!=2,0,IF(#REF!=3,"asg",#REF!))</f>
        <v>#REF!</v>
      </c>
    </row>
    <row r="16" spans="1:25" s="4" customFormat="1" ht="15" customHeight="1">
      <c r="A16" s="37" t="e">
        <f>#REF!</f>
        <v>#REF!</v>
      </c>
      <c r="B16" s="3" t="e">
        <f>#REF!</f>
        <v>#REF!</v>
      </c>
      <c r="C16" s="6" t="e">
        <f>IF(#REF!=2,0,IF(#REF!=3,"asg",#REF!))</f>
        <v>#REF!</v>
      </c>
      <c r="D16" s="6" t="e">
        <f>IF(#REF!=2,0,IF(#REF!=3,"asg",#REF!))</f>
        <v>#REF!</v>
      </c>
      <c r="E16" s="6" t="e">
        <f>IF(#REF!=2,0,IF(#REF!=3,"asg",#REF!))</f>
        <v>#REF!</v>
      </c>
      <c r="F16" s="6" t="e">
        <f>IF(#REF!=2,0,IF(#REF!=3,"asg",#REF!))</f>
        <v>#REF!</v>
      </c>
      <c r="G16" s="6" t="e">
        <f>IF(#REF!=2,0,IF(#REF!=3,"asg",#REF!))</f>
        <v>#REF!</v>
      </c>
      <c r="H16" s="6" t="e">
        <f>IF(#REF!=2,0,IF(#REF!=3,"asg",#REF!))</f>
        <v>#REF!</v>
      </c>
      <c r="I16" s="6" t="e">
        <f>IF(#REF!=2,0,IF(#REF!=3,"asg",#REF!))</f>
        <v>#REF!</v>
      </c>
      <c r="J16" s="6" t="e">
        <f>IF(#REF!=2,0,IF(#REF!=3,"asg",#REF!))</f>
        <v>#REF!</v>
      </c>
      <c r="K16" s="6" t="e">
        <f>IF(#REF!=2,0,IF(#REF!=3,"asg",#REF!))</f>
        <v>#REF!</v>
      </c>
      <c r="L16" s="6" t="e">
        <f>IF(#REF!=2,0,IF(#REF!=3,"asg",#REF!))</f>
        <v>#REF!</v>
      </c>
      <c r="M16" s="6" t="e">
        <f>IF(#REF!=2,0,IF(#REF!=3,"asg",#REF!))</f>
        <v>#REF!</v>
      </c>
      <c r="N16" s="6" t="e">
        <f>IF(#REF!=2,0,IF(#REF!=3,"asg",#REF!))</f>
        <v>#REF!</v>
      </c>
      <c r="O16" s="6" t="e">
        <f>IF(#REF!=2,0,IF(#REF!=3,"asg",#REF!))</f>
        <v>#REF!</v>
      </c>
      <c r="P16" s="6" t="e">
        <f>IF(#REF!=2,0,IF(#REF!=3,"asg",#REF!))</f>
        <v>#REF!</v>
      </c>
      <c r="Q16" s="6" t="e">
        <f>IF(#REF!=2,0,IF(#REF!=3,"asg",#REF!))</f>
        <v>#REF!</v>
      </c>
      <c r="R16" s="6" t="e">
        <f>IF(#REF!=2,0,IF(#REF!=3,"asg",#REF!))</f>
        <v>#REF!</v>
      </c>
      <c r="S16" s="6" t="e">
        <f>IF(#REF!=2,0,IF(#REF!=3,"asg",#REF!))</f>
        <v>#REF!</v>
      </c>
      <c r="T16" s="6" t="e">
        <f>IF(#REF!=2,0,IF(#REF!=3,"asg",#REF!))</f>
        <v>#REF!</v>
      </c>
      <c r="U16" s="6" t="e">
        <f>IF(#REF!=2,0,IF(#REF!=3,"asg",#REF!))</f>
        <v>#REF!</v>
      </c>
      <c r="V16" s="6" t="e">
        <f>IF(#REF!=2,0,IF(#REF!=3,"asg",#REF!))</f>
        <v>#REF!</v>
      </c>
      <c r="W16" s="6" t="e">
        <f>IF(#REF!=2,0,IF(#REF!=3,"asg",#REF!))</f>
        <v>#REF!</v>
      </c>
      <c r="X16" s="6" t="e">
        <f>IF(#REF!=2,0,IF(#REF!=3,"asg",#REF!))</f>
        <v>#REF!</v>
      </c>
      <c r="Y16" s="6" t="e">
        <f>IF(#REF!=2,0,IF(#REF!=3,"asg",#REF!))</f>
        <v>#REF!</v>
      </c>
    </row>
    <row r="17" spans="1:25" s="4" customFormat="1" ht="15" customHeight="1">
      <c r="A17" s="37" t="e">
        <f>#REF!</f>
        <v>#REF!</v>
      </c>
      <c r="B17" s="3" t="e">
        <f>#REF!</f>
        <v>#REF!</v>
      </c>
      <c r="C17" s="6" t="e">
        <f>IF(#REF!=2,0,IF(#REF!=3,"asg",#REF!))</f>
        <v>#REF!</v>
      </c>
      <c r="D17" s="6" t="e">
        <f>IF(#REF!=2,0,IF(#REF!=3,"asg",#REF!))</f>
        <v>#REF!</v>
      </c>
      <c r="E17" s="6" t="e">
        <f>IF(#REF!=2,0,IF(#REF!=3,"asg",#REF!))</f>
        <v>#REF!</v>
      </c>
      <c r="F17" s="6" t="e">
        <f>IF(#REF!=2,0,IF(#REF!=3,"asg",#REF!))</f>
        <v>#REF!</v>
      </c>
      <c r="G17" s="6" t="e">
        <f>IF(#REF!=2,0,IF(#REF!=3,"asg",#REF!))</f>
        <v>#REF!</v>
      </c>
      <c r="H17" s="6" t="e">
        <f>IF(#REF!=2,0,IF(#REF!=3,"asg",#REF!))</f>
        <v>#REF!</v>
      </c>
      <c r="I17" s="6" t="e">
        <f>IF(#REF!=2,0,IF(#REF!=3,"asg",#REF!))</f>
        <v>#REF!</v>
      </c>
      <c r="J17" s="6" t="e">
        <f>IF(#REF!=2,0,IF(#REF!=3,"asg",#REF!))</f>
        <v>#REF!</v>
      </c>
      <c r="K17" s="6" t="e">
        <f>IF(#REF!=2,0,IF(#REF!=3,"asg",#REF!))</f>
        <v>#REF!</v>
      </c>
      <c r="L17" s="6" t="e">
        <f>IF(#REF!=2,0,IF(#REF!=3,"asg",#REF!))</f>
        <v>#REF!</v>
      </c>
      <c r="M17" s="6" t="e">
        <f>IF(#REF!=2,0,IF(#REF!=3,"asg",#REF!))</f>
        <v>#REF!</v>
      </c>
      <c r="N17" s="6" t="e">
        <f>IF(#REF!=2,0,IF(#REF!=3,"asg",#REF!))</f>
        <v>#REF!</v>
      </c>
      <c r="O17" s="6" t="e">
        <f>IF(#REF!=2,0,IF(#REF!=3,"asg",#REF!))</f>
        <v>#REF!</v>
      </c>
      <c r="P17" s="6" t="e">
        <f>IF(#REF!=2,0,IF(#REF!=3,"asg",#REF!))</f>
        <v>#REF!</v>
      </c>
      <c r="Q17" s="6" t="e">
        <f>IF(#REF!=2,0,IF(#REF!=3,"asg",#REF!))</f>
        <v>#REF!</v>
      </c>
      <c r="R17" s="6" t="e">
        <f>IF(#REF!=2,0,IF(#REF!=3,"asg",#REF!))</f>
        <v>#REF!</v>
      </c>
      <c r="S17" s="6" t="e">
        <f>IF(#REF!=2,0,IF(#REF!=3,"asg",#REF!))</f>
        <v>#REF!</v>
      </c>
      <c r="T17" s="6" t="e">
        <f>IF(#REF!=2,0,IF(#REF!=3,"asg",#REF!))</f>
        <v>#REF!</v>
      </c>
      <c r="U17" s="6" t="e">
        <f>IF(#REF!=2,0,IF(#REF!=3,"asg",#REF!))</f>
        <v>#REF!</v>
      </c>
      <c r="V17" s="6" t="e">
        <f>IF(#REF!=2,0,IF(#REF!=3,"asg",#REF!))</f>
        <v>#REF!</v>
      </c>
      <c r="W17" s="6" t="e">
        <f>IF(#REF!=2,0,IF(#REF!=3,"asg",#REF!))</f>
        <v>#REF!</v>
      </c>
      <c r="X17" s="6" t="e">
        <f>IF(#REF!=2,0,IF(#REF!=3,"asg",#REF!))</f>
        <v>#REF!</v>
      </c>
      <c r="Y17" s="6" t="e">
        <f>IF(#REF!=2,0,IF(#REF!=3,"asg",#REF!))</f>
        <v>#REF!</v>
      </c>
    </row>
    <row r="18" spans="1:25" s="4" customFormat="1" ht="15" customHeight="1">
      <c r="A18" s="37" t="e">
        <f>#REF!</f>
        <v>#REF!</v>
      </c>
      <c r="B18" s="3" t="e">
        <f>#REF!</f>
        <v>#REF!</v>
      </c>
      <c r="C18" s="6" t="e">
        <f>IF(#REF!=2,0,IF(#REF!=3,"asg",#REF!))</f>
        <v>#REF!</v>
      </c>
      <c r="D18" s="6" t="e">
        <f>IF(#REF!=2,0,IF(#REF!=3,"asg",#REF!))</f>
        <v>#REF!</v>
      </c>
      <c r="E18" s="6" t="e">
        <f>IF(#REF!=2,0,IF(#REF!=3,"asg",#REF!))</f>
        <v>#REF!</v>
      </c>
      <c r="F18" s="6" t="e">
        <f>IF(#REF!=2,0,IF(#REF!=3,"asg",#REF!))</f>
        <v>#REF!</v>
      </c>
      <c r="G18" s="6" t="e">
        <f>IF(#REF!=2,0,IF(#REF!=3,"asg",#REF!))</f>
        <v>#REF!</v>
      </c>
      <c r="H18" s="6" t="e">
        <f>IF(#REF!=2,0,IF(#REF!=3,"asg",#REF!))</f>
        <v>#REF!</v>
      </c>
      <c r="I18" s="6" t="e">
        <f>IF(#REF!=2,0,IF(#REF!=3,"asg",#REF!))</f>
        <v>#REF!</v>
      </c>
      <c r="J18" s="6" t="e">
        <f>IF(#REF!=2,0,IF(#REF!=3,"asg",#REF!))</f>
        <v>#REF!</v>
      </c>
      <c r="K18" s="6" t="e">
        <f>IF(#REF!=2,0,IF(#REF!=3,"asg",#REF!))</f>
        <v>#REF!</v>
      </c>
      <c r="L18" s="6" t="e">
        <f>IF(#REF!=2,0,IF(#REF!=3,"asg",#REF!))</f>
        <v>#REF!</v>
      </c>
      <c r="M18" s="6" t="e">
        <f>IF(#REF!=2,0,IF(#REF!=3,"asg",#REF!))</f>
        <v>#REF!</v>
      </c>
      <c r="N18" s="6" t="e">
        <f>IF(#REF!=2,0,IF(#REF!=3,"asg",#REF!))</f>
        <v>#REF!</v>
      </c>
      <c r="O18" s="6" t="e">
        <f>IF(#REF!=2,0,IF(#REF!=3,"asg",#REF!))</f>
        <v>#REF!</v>
      </c>
      <c r="P18" s="6" t="e">
        <f>IF(#REF!=2,0,IF(#REF!=3,"asg",#REF!))</f>
        <v>#REF!</v>
      </c>
      <c r="Q18" s="6" t="e">
        <f>IF(#REF!=2,0,IF(#REF!=3,"asg",#REF!))</f>
        <v>#REF!</v>
      </c>
      <c r="R18" s="6" t="e">
        <f>IF(#REF!=2,0,IF(#REF!=3,"asg",#REF!))</f>
        <v>#REF!</v>
      </c>
      <c r="S18" s="6" t="e">
        <f>IF(#REF!=2,0,IF(#REF!=3,"asg",#REF!))</f>
        <v>#REF!</v>
      </c>
      <c r="T18" s="6" t="e">
        <f>IF(#REF!=2,0,IF(#REF!=3,"asg",#REF!))</f>
        <v>#REF!</v>
      </c>
      <c r="U18" s="6" t="e">
        <f>IF(#REF!=2,0,IF(#REF!=3,"asg",#REF!))</f>
        <v>#REF!</v>
      </c>
      <c r="V18" s="6" t="e">
        <f>IF(#REF!=2,0,IF(#REF!=3,"asg",#REF!))</f>
        <v>#REF!</v>
      </c>
      <c r="W18" s="6" t="e">
        <f>IF(#REF!=2,0,IF(#REF!=3,"asg",#REF!))</f>
        <v>#REF!</v>
      </c>
      <c r="X18" s="6" t="e">
        <f>IF(#REF!=2,0,IF(#REF!=3,"asg",#REF!))</f>
        <v>#REF!</v>
      </c>
      <c r="Y18" s="6" t="e">
        <f>IF(#REF!=2,0,IF(#REF!=3,"asg",#REF!))</f>
        <v>#REF!</v>
      </c>
    </row>
    <row r="19" spans="1:25" s="4" customFormat="1" ht="15" customHeight="1">
      <c r="A19" s="37" t="e">
        <f>#REF!</f>
        <v>#REF!</v>
      </c>
      <c r="B19" s="3" t="e">
        <f>#REF!</f>
        <v>#REF!</v>
      </c>
      <c r="C19" s="6" t="e">
        <f>IF(#REF!=2,0,IF(#REF!=3,"asg",#REF!))</f>
        <v>#REF!</v>
      </c>
      <c r="D19" s="6" t="e">
        <f>IF(#REF!=2,0,IF(#REF!=3,"asg",#REF!))</f>
        <v>#REF!</v>
      </c>
      <c r="E19" s="6" t="e">
        <f>IF(#REF!=2,0,IF(#REF!=3,"asg",#REF!))</f>
        <v>#REF!</v>
      </c>
      <c r="F19" s="6" t="e">
        <f>IF(#REF!=2,0,IF(#REF!=3,"asg",#REF!))</f>
        <v>#REF!</v>
      </c>
      <c r="G19" s="6" t="e">
        <f>IF(#REF!=2,0,IF(#REF!=3,"asg",#REF!))</f>
        <v>#REF!</v>
      </c>
      <c r="H19" s="6" t="e">
        <f>IF(#REF!=2,0,IF(#REF!=3,"asg",#REF!))</f>
        <v>#REF!</v>
      </c>
      <c r="I19" s="6" t="e">
        <f>IF(#REF!=2,0,IF(#REF!=3,"asg",#REF!))</f>
        <v>#REF!</v>
      </c>
      <c r="J19" s="6" t="e">
        <f>IF(#REF!=2,0,IF(#REF!=3,"asg",#REF!))</f>
        <v>#REF!</v>
      </c>
      <c r="K19" s="6" t="e">
        <f>IF(#REF!=2,0,IF(#REF!=3,"asg",#REF!))</f>
        <v>#REF!</v>
      </c>
      <c r="L19" s="6" t="e">
        <f>IF(#REF!=2,0,IF(#REF!=3,"asg",#REF!))</f>
        <v>#REF!</v>
      </c>
      <c r="M19" s="6" t="e">
        <f>IF(#REF!=2,0,IF(#REF!=3,"asg",#REF!))</f>
        <v>#REF!</v>
      </c>
      <c r="N19" s="6" t="e">
        <f>IF(#REF!=2,0,IF(#REF!=3,"asg",#REF!))</f>
        <v>#REF!</v>
      </c>
      <c r="O19" s="6" t="e">
        <f>IF(#REF!=2,0,IF(#REF!=3,"asg",#REF!))</f>
        <v>#REF!</v>
      </c>
      <c r="P19" s="6" t="e">
        <f>IF(#REF!=2,0,IF(#REF!=3,"asg",#REF!))</f>
        <v>#REF!</v>
      </c>
      <c r="Q19" s="6" t="e">
        <f>IF(#REF!=2,0,IF(#REF!=3,"asg",#REF!))</f>
        <v>#REF!</v>
      </c>
      <c r="R19" s="6" t="e">
        <f>IF(#REF!=2,0,IF(#REF!=3,"asg",#REF!))</f>
        <v>#REF!</v>
      </c>
      <c r="S19" s="6" t="e">
        <f>IF(#REF!=2,0,IF(#REF!=3,"asg",#REF!))</f>
        <v>#REF!</v>
      </c>
      <c r="T19" s="6" t="e">
        <f>IF(#REF!=2,0,IF(#REF!=3,"asg",#REF!))</f>
        <v>#REF!</v>
      </c>
      <c r="U19" s="6" t="e">
        <f>IF(#REF!=2,0,IF(#REF!=3,"asg",#REF!))</f>
        <v>#REF!</v>
      </c>
      <c r="V19" s="6" t="e">
        <f>IF(#REF!=2,0,IF(#REF!=3,"asg",#REF!))</f>
        <v>#REF!</v>
      </c>
      <c r="W19" s="6" t="e">
        <f>IF(#REF!=2,0,IF(#REF!=3,"asg",#REF!))</f>
        <v>#REF!</v>
      </c>
      <c r="X19" s="6" t="e">
        <f>IF(#REF!=2,0,IF(#REF!=3,"asg",#REF!))</f>
        <v>#REF!</v>
      </c>
      <c r="Y19" s="6" t="e">
        <f>IF(#REF!=2,0,IF(#REF!=3,"asg",#REF!))</f>
        <v>#REF!</v>
      </c>
    </row>
    <row r="20" spans="1:25" s="4" customFormat="1" ht="15" customHeight="1">
      <c r="A20" s="37" t="e">
        <f>#REF!</f>
        <v>#REF!</v>
      </c>
      <c r="B20" s="3" t="e">
        <f>#REF!</f>
        <v>#REF!</v>
      </c>
      <c r="C20" s="6" t="e">
        <f>IF(#REF!=2,0,IF(#REF!=3,"asg",#REF!))</f>
        <v>#REF!</v>
      </c>
      <c r="D20" s="6" t="e">
        <f>IF(#REF!=2,0,IF(#REF!=3,"asg",#REF!))</f>
        <v>#REF!</v>
      </c>
      <c r="E20" s="6" t="e">
        <f>IF(#REF!=2,0,IF(#REF!=3,"asg",#REF!))</f>
        <v>#REF!</v>
      </c>
      <c r="F20" s="6" t="e">
        <f>IF(#REF!=2,0,IF(#REF!=3,"asg",#REF!))</f>
        <v>#REF!</v>
      </c>
      <c r="G20" s="6" t="e">
        <f>IF(#REF!=2,0,IF(#REF!=3,"asg",#REF!))</f>
        <v>#REF!</v>
      </c>
      <c r="H20" s="6" t="e">
        <f>IF(#REF!=2,0,IF(#REF!=3,"asg",#REF!))</f>
        <v>#REF!</v>
      </c>
      <c r="I20" s="6" t="e">
        <f>IF(#REF!=2,0,IF(#REF!=3,"asg",#REF!))</f>
        <v>#REF!</v>
      </c>
      <c r="J20" s="6" t="e">
        <f>IF(#REF!=2,0,IF(#REF!=3,"asg",#REF!))</f>
        <v>#REF!</v>
      </c>
      <c r="K20" s="6" t="e">
        <f>IF(#REF!=2,0,IF(#REF!=3,"asg",#REF!))</f>
        <v>#REF!</v>
      </c>
      <c r="L20" s="6" t="e">
        <f>IF(#REF!=2,0,IF(#REF!=3,"asg",#REF!))</f>
        <v>#REF!</v>
      </c>
      <c r="M20" s="6" t="e">
        <f>IF(#REF!=2,0,IF(#REF!=3,"asg",#REF!))</f>
        <v>#REF!</v>
      </c>
      <c r="N20" s="6" t="e">
        <f>IF(#REF!=2,0,IF(#REF!=3,"asg",#REF!))</f>
        <v>#REF!</v>
      </c>
      <c r="O20" s="6" t="e">
        <f>IF(#REF!=2,0,IF(#REF!=3,"asg",#REF!))</f>
        <v>#REF!</v>
      </c>
      <c r="P20" s="6" t="e">
        <f>IF(#REF!=2,0,IF(#REF!=3,"asg",#REF!))</f>
        <v>#REF!</v>
      </c>
      <c r="Q20" s="6" t="e">
        <f>IF(#REF!=2,0,IF(#REF!=3,"asg",#REF!))</f>
        <v>#REF!</v>
      </c>
      <c r="R20" s="6" t="e">
        <f>IF(#REF!=2,0,IF(#REF!=3,"asg",#REF!))</f>
        <v>#REF!</v>
      </c>
      <c r="S20" s="6" t="e">
        <f>IF(#REF!=2,0,IF(#REF!=3,"asg",#REF!))</f>
        <v>#REF!</v>
      </c>
      <c r="T20" s="6" t="e">
        <f>IF(#REF!=2,0,IF(#REF!=3,"asg",#REF!))</f>
        <v>#REF!</v>
      </c>
      <c r="U20" s="6" t="e">
        <f>IF(#REF!=2,0,IF(#REF!=3,"asg",#REF!))</f>
        <v>#REF!</v>
      </c>
      <c r="V20" s="6" t="e">
        <f>IF(#REF!=2,0,IF(#REF!=3,"asg",#REF!))</f>
        <v>#REF!</v>
      </c>
      <c r="W20" s="6" t="e">
        <f>IF(#REF!=2,0,IF(#REF!=3,"asg",#REF!))</f>
        <v>#REF!</v>
      </c>
      <c r="X20" s="6" t="e">
        <f>IF(#REF!=2,0,IF(#REF!=3,"asg",#REF!))</f>
        <v>#REF!</v>
      </c>
      <c r="Y20" s="6" t="e">
        <f>IF(#REF!=2,0,IF(#REF!=3,"asg",#REF!))</f>
        <v>#REF!</v>
      </c>
    </row>
    <row r="21" spans="1:25" s="4" customFormat="1" ht="15" customHeight="1">
      <c r="A21" s="37" t="e">
        <f>#REF!</f>
        <v>#REF!</v>
      </c>
      <c r="B21" s="3" t="e">
        <f>#REF!</f>
        <v>#REF!</v>
      </c>
      <c r="C21" s="6" t="e">
        <f>IF(#REF!=2,0,IF(#REF!=3,"asg",#REF!))</f>
        <v>#REF!</v>
      </c>
      <c r="D21" s="6" t="e">
        <f>IF(#REF!=2,0,IF(#REF!=3,"asg",#REF!))</f>
        <v>#REF!</v>
      </c>
      <c r="E21" s="6" t="e">
        <f>IF(#REF!=2,0,IF(#REF!=3,"asg",#REF!))</f>
        <v>#REF!</v>
      </c>
      <c r="F21" s="6" t="e">
        <f>IF(#REF!=2,0,IF(#REF!=3,"asg",#REF!))</f>
        <v>#REF!</v>
      </c>
      <c r="G21" s="6" t="e">
        <f>IF(#REF!=2,0,IF(#REF!=3,"asg",#REF!))</f>
        <v>#REF!</v>
      </c>
      <c r="H21" s="6" t="e">
        <f>IF(#REF!=2,0,IF(#REF!=3,"asg",#REF!))</f>
        <v>#REF!</v>
      </c>
      <c r="I21" s="6" t="e">
        <f>IF(#REF!=2,0,IF(#REF!=3,"asg",#REF!))</f>
        <v>#REF!</v>
      </c>
      <c r="J21" s="6" t="e">
        <f>IF(#REF!=2,0,IF(#REF!=3,"asg",#REF!))</f>
        <v>#REF!</v>
      </c>
      <c r="K21" s="6" t="e">
        <f>IF(#REF!=2,0,IF(#REF!=3,"asg",#REF!))</f>
        <v>#REF!</v>
      </c>
      <c r="L21" s="6" t="e">
        <f>IF(#REF!=2,0,IF(#REF!=3,"asg",#REF!))</f>
        <v>#REF!</v>
      </c>
      <c r="M21" s="6" t="e">
        <f>IF(#REF!=2,0,IF(#REF!=3,"asg",#REF!))</f>
        <v>#REF!</v>
      </c>
      <c r="N21" s="6" t="e">
        <f>IF(#REF!=2,0,IF(#REF!=3,"asg",#REF!))</f>
        <v>#REF!</v>
      </c>
      <c r="O21" s="6" t="e">
        <f>IF(#REF!=2,0,IF(#REF!=3,"asg",#REF!))</f>
        <v>#REF!</v>
      </c>
      <c r="P21" s="6" t="e">
        <f>IF(#REF!=2,0,IF(#REF!=3,"asg",#REF!))</f>
        <v>#REF!</v>
      </c>
      <c r="Q21" s="6" t="e">
        <f>IF(#REF!=2,0,IF(#REF!=3,"asg",#REF!))</f>
        <v>#REF!</v>
      </c>
      <c r="R21" s="6" t="e">
        <f>IF(#REF!=2,0,IF(#REF!=3,"asg",#REF!))</f>
        <v>#REF!</v>
      </c>
      <c r="S21" s="6" t="e">
        <f>IF(#REF!=2,0,IF(#REF!=3,"asg",#REF!))</f>
        <v>#REF!</v>
      </c>
      <c r="T21" s="6" t="e">
        <f>IF(#REF!=2,0,IF(#REF!=3,"asg",#REF!))</f>
        <v>#REF!</v>
      </c>
      <c r="U21" s="6" t="e">
        <f>IF(#REF!=2,0,IF(#REF!=3,"asg",#REF!))</f>
        <v>#REF!</v>
      </c>
      <c r="V21" s="6" t="e">
        <f>IF(#REF!=2,0,IF(#REF!=3,"asg",#REF!))</f>
        <v>#REF!</v>
      </c>
      <c r="W21" s="6" t="e">
        <f>IF(#REF!=2,0,IF(#REF!=3,"asg",#REF!))</f>
        <v>#REF!</v>
      </c>
      <c r="X21" s="6" t="e">
        <f>IF(#REF!=2,0,IF(#REF!=3,"asg",#REF!))</f>
        <v>#REF!</v>
      </c>
      <c r="Y21" s="6" t="e">
        <f>IF(#REF!=2,0,IF(#REF!=3,"asg",#REF!))</f>
        <v>#REF!</v>
      </c>
    </row>
    <row r="22" spans="1:25" s="4" customFormat="1" ht="15" customHeight="1">
      <c r="A22" s="37" t="e">
        <f>#REF!</f>
        <v>#REF!</v>
      </c>
      <c r="B22" s="3" t="e">
        <f>#REF!</f>
        <v>#REF!</v>
      </c>
      <c r="C22" s="6" t="e">
        <f>IF(#REF!=2,0,IF(#REF!=3,"asg",#REF!))</f>
        <v>#REF!</v>
      </c>
      <c r="D22" s="6" t="e">
        <f>IF(#REF!=2,0,IF(#REF!=3,"asg",#REF!))</f>
        <v>#REF!</v>
      </c>
      <c r="E22" s="6" t="e">
        <f>IF(#REF!=2,0,IF(#REF!=3,"asg",#REF!))</f>
        <v>#REF!</v>
      </c>
      <c r="F22" s="6" t="e">
        <f>IF(#REF!=2,0,IF(#REF!=3,"asg",#REF!))</f>
        <v>#REF!</v>
      </c>
      <c r="G22" s="6" t="e">
        <f>IF(#REF!=2,0,IF(#REF!=3,"asg",#REF!))</f>
        <v>#REF!</v>
      </c>
      <c r="H22" s="6" t="e">
        <f>IF(#REF!=2,0,IF(#REF!=3,"asg",#REF!))</f>
        <v>#REF!</v>
      </c>
      <c r="I22" s="6" t="e">
        <f>IF(#REF!=2,0,IF(#REF!=3,"asg",#REF!))</f>
        <v>#REF!</v>
      </c>
      <c r="J22" s="6" t="e">
        <f>IF(#REF!=2,0,IF(#REF!=3,"asg",#REF!))</f>
        <v>#REF!</v>
      </c>
      <c r="K22" s="6" t="e">
        <f>IF(#REF!=2,0,IF(#REF!=3,"asg",#REF!))</f>
        <v>#REF!</v>
      </c>
      <c r="L22" s="6" t="e">
        <f>IF(#REF!=2,0,IF(#REF!=3,"asg",#REF!))</f>
        <v>#REF!</v>
      </c>
      <c r="M22" s="6" t="e">
        <f>IF(#REF!=2,0,IF(#REF!=3,"asg",#REF!))</f>
        <v>#REF!</v>
      </c>
      <c r="N22" s="6" t="e">
        <f>IF(#REF!=2,0,IF(#REF!=3,"asg",#REF!))</f>
        <v>#REF!</v>
      </c>
      <c r="O22" s="6" t="e">
        <f>IF(#REF!=2,0,IF(#REF!=3,"asg",#REF!))</f>
        <v>#REF!</v>
      </c>
      <c r="P22" s="6" t="e">
        <f>IF(#REF!=2,0,IF(#REF!=3,"asg",#REF!))</f>
        <v>#REF!</v>
      </c>
      <c r="Q22" s="6" t="e">
        <f>IF(#REF!=2,0,IF(#REF!=3,"asg",#REF!))</f>
        <v>#REF!</v>
      </c>
      <c r="R22" s="6" t="e">
        <f>IF(#REF!=2,0,IF(#REF!=3,"asg",#REF!))</f>
        <v>#REF!</v>
      </c>
      <c r="S22" s="6" t="e">
        <f>IF(#REF!=2,0,IF(#REF!=3,"asg",#REF!))</f>
        <v>#REF!</v>
      </c>
      <c r="T22" s="6" t="e">
        <f>IF(#REF!=2,0,IF(#REF!=3,"asg",#REF!))</f>
        <v>#REF!</v>
      </c>
      <c r="U22" s="6" t="e">
        <f>IF(#REF!=2,0,IF(#REF!=3,"asg",#REF!))</f>
        <v>#REF!</v>
      </c>
      <c r="V22" s="6" t="e">
        <f>IF(#REF!=2,0,IF(#REF!=3,"asg",#REF!))</f>
        <v>#REF!</v>
      </c>
      <c r="W22" s="6" t="e">
        <f>IF(#REF!=2,0,IF(#REF!=3,"asg",#REF!))</f>
        <v>#REF!</v>
      </c>
      <c r="X22" s="6" t="e">
        <f>IF(#REF!=2,0,IF(#REF!=3,"asg",#REF!))</f>
        <v>#REF!</v>
      </c>
      <c r="Y22" s="6" t="e">
        <f>IF(#REF!=2,0,IF(#REF!=3,"asg",#REF!))</f>
        <v>#REF!</v>
      </c>
    </row>
    <row r="23" spans="1:25" s="4" customFormat="1" ht="15" customHeight="1">
      <c r="A23" s="37" t="e">
        <f>#REF!</f>
        <v>#REF!</v>
      </c>
      <c r="B23" s="3" t="e">
        <f>#REF!</f>
        <v>#REF!</v>
      </c>
      <c r="C23" s="6" t="e">
        <f>IF(#REF!=2,0,IF(#REF!=3,"asg",#REF!))</f>
        <v>#REF!</v>
      </c>
      <c r="D23" s="6" t="e">
        <f>IF(#REF!=2,0,IF(#REF!=3,"asg",#REF!))</f>
        <v>#REF!</v>
      </c>
      <c r="E23" s="6" t="e">
        <f>IF(#REF!=2,0,IF(#REF!=3,"asg",#REF!))</f>
        <v>#REF!</v>
      </c>
      <c r="F23" s="6" t="e">
        <f>IF(#REF!=2,0,IF(#REF!=3,"asg",#REF!))</f>
        <v>#REF!</v>
      </c>
      <c r="G23" s="6" t="e">
        <f>IF(#REF!=2,0,IF(#REF!=3,"asg",#REF!))</f>
        <v>#REF!</v>
      </c>
      <c r="H23" s="6" t="e">
        <f>IF(#REF!=2,0,IF(#REF!=3,"asg",#REF!))</f>
        <v>#REF!</v>
      </c>
      <c r="I23" s="6" t="e">
        <f>IF(#REF!=2,0,IF(#REF!=3,"asg",#REF!))</f>
        <v>#REF!</v>
      </c>
      <c r="J23" s="6" t="e">
        <f>IF(#REF!=2,0,IF(#REF!=3,"asg",#REF!))</f>
        <v>#REF!</v>
      </c>
      <c r="K23" s="6" t="e">
        <f>IF(#REF!=2,0,IF(#REF!=3,"asg",#REF!))</f>
        <v>#REF!</v>
      </c>
      <c r="L23" s="6" t="e">
        <f>IF(#REF!=2,0,IF(#REF!=3,"asg",#REF!))</f>
        <v>#REF!</v>
      </c>
      <c r="M23" s="6" t="e">
        <f>IF(#REF!=2,0,IF(#REF!=3,"asg",#REF!))</f>
        <v>#REF!</v>
      </c>
      <c r="N23" s="6" t="e">
        <f>IF(#REF!=2,0,IF(#REF!=3,"asg",#REF!))</f>
        <v>#REF!</v>
      </c>
      <c r="O23" s="6" t="e">
        <f>IF(#REF!=2,0,IF(#REF!=3,"asg",#REF!))</f>
        <v>#REF!</v>
      </c>
      <c r="P23" s="6" t="e">
        <f>IF(#REF!=2,0,IF(#REF!=3,"asg",#REF!))</f>
        <v>#REF!</v>
      </c>
      <c r="Q23" s="6" t="e">
        <f>IF(#REF!=2,0,IF(#REF!=3,"asg",#REF!))</f>
        <v>#REF!</v>
      </c>
      <c r="R23" s="6" t="e">
        <f>IF(#REF!=2,0,IF(#REF!=3,"asg",#REF!))</f>
        <v>#REF!</v>
      </c>
      <c r="S23" s="6" t="e">
        <f>IF(#REF!=2,0,IF(#REF!=3,"asg",#REF!))</f>
        <v>#REF!</v>
      </c>
      <c r="T23" s="6" t="e">
        <f>IF(#REF!=2,0,IF(#REF!=3,"asg",#REF!))</f>
        <v>#REF!</v>
      </c>
      <c r="U23" s="6" t="e">
        <f>IF(#REF!=2,0,IF(#REF!=3,"asg",#REF!))</f>
        <v>#REF!</v>
      </c>
      <c r="V23" s="6" t="e">
        <f>IF(#REF!=2,0,IF(#REF!=3,"asg",#REF!))</f>
        <v>#REF!</v>
      </c>
      <c r="W23" s="6" t="e">
        <f>IF(#REF!=2,0,IF(#REF!=3,"asg",#REF!))</f>
        <v>#REF!</v>
      </c>
      <c r="X23" s="6" t="e">
        <f>IF(#REF!=2,0,IF(#REF!=3,"asg",#REF!))</f>
        <v>#REF!</v>
      </c>
      <c r="Y23" s="6" t="e">
        <f>IF(#REF!=2,0,IF(#REF!=3,"asg",#REF!))</f>
        <v>#REF!</v>
      </c>
    </row>
    <row r="24" spans="1:25" s="4" customFormat="1" ht="15" customHeight="1">
      <c r="A24" s="37" t="e">
        <f>#REF!</f>
        <v>#REF!</v>
      </c>
      <c r="B24" s="3" t="e">
        <f>#REF!</f>
        <v>#REF!</v>
      </c>
      <c r="C24" s="6" t="e">
        <f>IF(#REF!=2,0,IF(#REF!=3,"asg",#REF!))</f>
        <v>#REF!</v>
      </c>
      <c r="D24" s="6" t="e">
        <f>IF(#REF!=2,0,IF(#REF!=3,"asg",#REF!))</f>
        <v>#REF!</v>
      </c>
      <c r="E24" s="6" t="e">
        <f>IF(#REF!=2,0,IF(#REF!=3,"asg",#REF!))</f>
        <v>#REF!</v>
      </c>
      <c r="F24" s="6" t="e">
        <f>IF(#REF!=2,0,IF(#REF!=3,"asg",#REF!))</f>
        <v>#REF!</v>
      </c>
      <c r="G24" s="6" t="e">
        <f>IF(#REF!=2,0,IF(#REF!=3,"asg",#REF!))</f>
        <v>#REF!</v>
      </c>
      <c r="H24" s="6" t="e">
        <f>IF(#REF!=2,0,IF(#REF!=3,"asg",#REF!))</f>
        <v>#REF!</v>
      </c>
      <c r="I24" s="6" t="e">
        <f>IF(#REF!=2,0,IF(#REF!=3,"asg",#REF!))</f>
        <v>#REF!</v>
      </c>
      <c r="J24" s="6" t="e">
        <f>IF(#REF!=2,0,IF(#REF!=3,"asg",#REF!))</f>
        <v>#REF!</v>
      </c>
      <c r="K24" s="6" t="e">
        <f>IF(#REF!=2,0,IF(#REF!=3,"asg",#REF!))</f>
        <v>#REF!</v>
      </c>
      <c r="L24" s="6" t="e">
        <f>IF(#REF!=2,0,IF(#REF!=3,"asg",#REF!))</f>
        <v>#REF!</v>
      </c>
      <c r="M24" s="6" t="e">
        <f>IF(#REF!=2,0,IF(#REF!=3,"asg",#REF!))</f>
        <v>#REF!</v>
      </c>
      <c r="N24" s="6" t="e">
        <f>IF(#REF!=2,0,IF(#REF!=3,"asg",#REF!))</f>
        <v>#REF!</v>
      </c>
      <c r="O24" s="6" t="e">
        <f>IF(#REF!=2,0,IF(#REF!=3,"asg",#REF!))</f>
        <v>#REF!</v>
      </c>
      <c r="P24" s="6" t="e">
        <f>IF(#REF!=2,0,IF(#REF!=3,"asg",#REF!))</f>
        <v>#REF!</v>
      </c>
      <c r="Q24" s="6" t="e">
        <f>IF(#REF!=2,0,IF(#REF!=3,"asg",#REF!))</f>
        <v>#REF!</v>
      </c>
      <c r="R24" s="6" t="e">
        <f>IF(#REF!=2,0,IF(#REF!=3,"asg",#REF!))</f>
        <v>#REF!</v>
      </c>
      <c r="S24" s="6" t="e">
        <f>IF(#REF!=2,0,IF(#REF!=3,"asg",#REF!))</f>
        <v>#REF!</v>
      </c>
      <c r="T24" s="6" t="e">
        <f>IF(#REF!=2,0,IF(#REF!=3,"asg",#REF!))</f>
        <v>#REF!</v>
      </c>
      <c r="U24" s="6" t="e">
        <f>IF(#REF!=2,0,IF(#REF!=3,"asg",#REF!))</f>
        <v>#REF!</v>
      </c>
      <c r="V24" s="6" t="e">
        <f>IF(#REF!=2,0,IF(#REF!=3,"asg",#REF!))</f>
        <v>#REF!</v>
      </c>
      <c r="W24" s="6" t="e">
        <f>IF(#REF!=2,0,IF(#REF!=3,"asg",#REF!))</f>
        <v>#REF!</v>
      </c>
      <c r="X24" s="6" t="e">
        <f>IF(#REF!=2,0,IF(#REF!=3,"asg",#REF!))</f>
        <v>#REF!</v>
      </c>
      <c r="Y24" s="6" t="e">
        <f>IF(#REF!=2,0,IF(#REF!=3,"asg",#REF!))</f>
        <v>#REF!</v>
      </c>
    </row>
    <row r="25" spans="1:25" s="4" customFormat="1" ht="15" customHeight="1">
      <c r="A25" s="37" t="e">
        <f>#REF!</f>
        <v>#REF!</v>
      </c>
      <c r="B25" s="3" t="e">
        <f>#REF!</f>
        <v>#REF!</v>
      </c>
      <c r="C25" s="6" t="e">
        <f>IF(#REF!=2,0,IF(#REF!=3,"asg",#REF!))</f>
        <v>#REF!</v>
      </c>
      <c r="D25" s="6" t="e">
        <f>IF(#REF!=2,0,IF(#REF!=3,"asg",#REF!))</f>
        <v>#REF!</v>
      </c>
      <c r="E25" s="6" t="e">
        <f>IF(#REF!=2,0,IF(#REF!=3,"asg",#REF!))</f>
        <v>#REF!</v>
      </c>
      <c r="F25" s="6" t="e">
        <f>IF(#REF!=2,0,IF(#REF!=3,"asg",#REF!))</f>
        <v>#REF!</v>
      </c>
      <c r="G25" s="6" t="e">
        <f>IF(#REF!=2,0,IF(#REF!=3,"asg",#REF!))</f>
        <v>#REF!</v>
      </c>
      <c r="H25" s="6" t="e">
        <f>IF(#REF!=2,0,IF(#REF!=3,"asg",#REF!))</f>
        <v>#REF!</v>
      </c>
      <c r="I25" s="6" t="e">
        <f>IF(#REF!=2,0,IF(#REF!=3,"asg",#REF!))</f>
        <v>#REF!</v>
      </c>
      <c r="J25" s="6" t="e">
        <f>IF(#REF!=2,0,IF(#REF!=3,"asg",#REF!))</f>
        <v>#REF!</v>
      </c>
      <c r="K25" s="6" t="e">
        <f>IF(#REF!=2,0,IF(#REF!=3,"asg",#REF!))</f>
        <v>#REF!</v>
      </c>
      <c r="L25" s="6" t="e">
        <f>IF(#REF!=2,0,IF(#REF!=3,"asg",#REF!))</f>
        <v>#REF!</v>
      </c>
      <c r="M25" s="6" t="e">
        <f>IF(#REF!=2,0,IF(#REF!=3,"asg",#REF!))</f>
        <v>#REF!</v>
      </c>
      <c r="N25" s="6" t="e">
        <f>IF(#REF!=2,0,IF(#REF!=3,"asg",#REF!))</f>
        <v>#REF!</v>
      </c>
      <c r="O25" s="6" t="e">
        <f>IF(#REF!=2,0,IF(#REF!=3,"asg",#REF!))</f>
        <v>#REF!</v>
      </c>
      <c r="P25" s="6" t="e">
        <f>IF(#REF!=2,0,IF(#REF!=3,"asg",#REF!))</f>
        <v>#REF!</v>
      </c>
      <c r="Q25" s="6" t="e">
        <f>IF(#REF!=2,0,IF(#REF!=3,"asg",#REF!))</f>
        <v>#REF!</v>
      </c>
      <c r="R25" s="6" t="e">
        <f>IF(#REF!=2,0,IF(#REF!=3,"asg",#REF!))</f>
        <v>#REF!</v>
      </c>
      <c r="S25" s="6" t="e">
        <f>IF(#REF!=2,0,IF(#REF!=3,"asg",#REF!))</f>
        <v>#REF!</v>
      </c>
      <c r="T25" s="6" t="e">
        <f>IF(#REF!=2,0,IF(#REF!=3,"asg",#REF!))</f>
        <v>#REF!</v>
      </c>
      <c r="U25" s="6" t="e">
        <f>IF(#REF!=2,0,IF(#REF!=3,"asg",#REF!))</f>
        <v>#REF!</v>
      </c>
      <c r="V25" s="6" t="e">
        <f>IF(#REF!=2,0,IF(#REF!=3,"asg",#REF!))</f>
        <v>#REF!</v>
      </c>
      <c r="W25" s="6" t="e">
        <f>IF(#REF!=2,0,IF(#REF!=3,"asg",#REF!))</f>
        <v>#REF!</v>
      </c>
      <c r="X25" s="6" t="e">
        <f>IF(#REF!=2,0,IF(#REF!=3,"asg",#REF!))</f>
        <v>#REF!</v>
      </c>
      <c r="Y25" s="6" t="e">
        <f>IF(#REF!=2,0,IF(#REF!=3,"asg",#REF!))</f>
        <v>#REF!</v>
      </c>
    </row>
    <row r="26" spans="1:25" ht="15" customHeight="1">
      <c r="A26" s="37" t="e">
        <f>#REF!</f>
        <v>#REF!</v>
      </c>
      <c r="B26" s="3" t="e">
        <f>#REF!</f>
        <v>#REF!</v>
      </c>
      <c r="C26" s="6" t="e">
        <f>IF(#REF!=2,0,IF(#REF!=3,"asg",#REF!))</f>
        <v>#REF!</v>
      </c>
      <c r="D26" s="6" t="e">
        <f>IF(#REF!=2,0,IF(#REF!=3,"asg",#REF!))</f>
        <v>#REF!</v>
      </c>
      <c r="E26" s="6" t="e">
        <f>IF(#REF!=2,0,IF(#REF!=3,"asg",#REF!))</f>
        <v>#REF!</v>
      </c>
      <c r="F26" s="6" t="e">
        <f>IF(#REF!=2,0,IF(#REF!=3,"asg",#REF!))</f>
        <v>#REF!</v>
      </c>
      <c r="G26" s="6" t="e">
        <f>IF(#REF!=2,0,IF(#REF!=3,"asg",#REF!))</f>
        <v>#REF!</v>
      </c>
      <c r="H26" s="6" t="e">
        <f>IF(#REF!=2,0,IF(#REF!=3,"asg",#REF!))</f>
        <v>#REF!</v>
      </c>
      <c r="I26" s="6" t="e">
        <f>IF(#REF!=2,0,IF(#REF!=3,"asg",#REF!))</f>
        <v>#REF!</v>
      </c>
      <c r="J26" s="6" t="e">
        <f>IF(#REF!=2,0,IF(#REF!=3,"asg",#REF!))</f>
        <v>#REF!</v>
      </c>
      <c r="K26" s="6" t="e">
        <f>IF(#REF!=2,0,IF(#REF!=3,"asg",#REF!))</f>
        <v>#REF!</v>
      </c>
      <c r="L26" s="6" t="e">
        <f>IF(#REF!=2,0,IF(#REF!=3,"asg",#REF!))</f>
        <v>#REF!</v>
      </c>
      <c r="M26" s="6" t="e">
        <f>IF(#REF!=2,0,IF(#REF!=3,"asg",#REF!))</f>
        <v>#REF!</v>
      </c>
      <c r="N26" s="6" t="e">
        <f>IF(#REF!=2,0,IF(#REF!=3,"asg",#REF!))</f>
        <v>#REF!</v>
      </c>
      <c r="O26" s="6" t="e">
        <f>IF(#REF!=2,0,IF(#REF!=3,"asg",#REF!))</f>
        <v>#REF!</v>
      </c>
      <c r="P26" s="6" t="e">
        <f>IF(#REF!=2,0,IF(#REF!=3,"asg",#REF!))</f>
        <v>#REF!</v>
      </c>
      <c r="Q26" s="6" t="e">
        <f>IF(#REF!=2,0,IF(#REF!=3,"asg",#REF!))</f>
        <v>#REF!</v>
      </c>
      <c r="R26" s="6" t="e">
        <f>IF(#REF!=2,0,IF(#REF!=3,"asg",#REF!))</f>
        <v>#REF!</v>
      </c>
      <c r="S26" s="6" t="e">
        <f>IF(#REF!=2,0,IF(#REF!=3,"asg",#REF!))</f>
        <v>#REF!</v>
      </c>
      <c r="T26" s="6" t="e">
        <f>IF(#REF!=2,0,IF(#REF!=3,"asg",#REF!))</f>
        <v>#REF!</v>
      </c>
      <c r="U26" s="6" t="e">
        <f>IF(#REF!=2,0,IF(#REF!=3,"asg",#REF!))</f>
        <v>#REF!</v>
      </c>
      <c r="V26" s="6" t="e">
        <f>IF(#REF!=2,0,IF(#REF!=3,"asg",#REF!))</f>
        <v>#REF!</v>
      </c>
      <c r="W26" s="6" t="e">
        <f>IF(#REF!=2,0,IF(#REF!=3,"asg",#REF!))</f>
        <v>#REF!</v>
      </c>
      <c r="X26" s="6" t="e">
        <f>IF(#REF!=2,0,IF(#REF!=3,"asg",#REF!))</f>
        <v>#REF!</v>
      </c>
      <c r="Y26" s="6" t="e">
        <f>IF(#REF!=2,0,IF(#REF!=3,"asg",#REF!))</f>
        <v>#REF!</v>
      </c>
    </row>
    <row r="27" spans="1:25" ht="15" customHeight="1">
      <c r="A27" s="37" t="e">
        <f>#REF!</f>
        <v>#REF!</v>
      </c>
      <c r="B27" s="3" t="e">
        <f>#REF!</f>
        <v>#REF!</v>
      </c>
      <c r="C27" s="6" t="e">
        <f>IF(#REF!=2,0,IF(#REF!=3,"asg",#REF!))</f>
        <v>#REF!</v>
      </c>
      <c r="D27" s="6" t="e">
        <f>IF(#REF!=2,0,IF(#REF!=3,"asg",#REF!))</f>
        <v>#REF!</v>
      </c>
      <c r="E27" s="6" t="e">
        <f>IF(#REF!=2,0,IF(#REF!=3,"asg",#REF!))</f>
        <v>#REF!</v>
      </c>
      <c r="F27" s="6" t="e">
        <f>IF(#REF!=2,0,IF(#REF!=3,"asg",#REF!))</f>
        <v>#REF!</v>
      </c>
      <c r="G27" s="6" t="e">
        <f>IF(#REF!=2,0,IF(#REF!=3,"asg",#REF!))</f>
        <v>#REF!</v>
      </c>
      <c r="H27" s="6" t="e">
        <f>IF(#REF!=2,0,IF(#REF!=3,"asg",#REF!))</f>
        <v>#REF!</v>
      </c>
      <c r="I27" s="6" t="e">
        <f>IF(#REF!=2,0,IF(#REF!=3,"asg",#REF!))</f>
        <v>#REF!</v>
      </c>
      <c r="J27" s="6" t="e">
        <f>IF(#REF!=2,0,IF(#REF!=3,"asg",#REF!))</f>
        <v>#REF!</v>
      </c>
      <c r="K27" s="6" t="e">
        <f>IF(#REF!=2,0,IF(#REF!=3,"asg",#REF!))</f>
        <v>#REF!</v>
      </c>
      <c r="L27" s="6" t="e">
        <f>IF(#REF!=2,0,IF(#REF!=3,"asg",#REF!))</f>
        <v>#REF!</v>
      </c>
      <c r="M27" s="6" t="e">
        <f>IF(#REF!=2,0,IF(#REF!=3,"asg",#REF!))</f>
        <v>#REF!</v>
      </c>
      <c r="N27" s="6" t="e">
        <f>IF(#REF!=2,0,IF(#REF!=3,"asg",#REF!))</f>
        <v>#REF!</v>
      </c>
      <c r="O27" s="6" t="e">
        <f>IF(#REF!=2,0,IF(#REF!=3,"asg",#REF!))</f>
        <v>#REF!</v>
      </c>
      <c r="P27" s="6" t="e">
        <f>IF(#REF!=2,0,IF(#REF!=3,"asg",#REF!))</f>
        <v>#REF!</v>
      </c>
      <c r="Q27" s="6" t="e">
        <f>IF(#REF!=2,0,IF(#REF!=3,"asg",#REF!))</f>
        <v>#REF!</v>
      </c>
      <c r="R27" s="6" t="e">
        <f>IF(#REF!=2,0,IF(#REF!=3,"asg",#REF!))</f>
        <v>#REF!</v>
      </c>
      <c r="S27" s="6" t="e">
        <f>IF(#REF!=2,0,IF(#REF!=3,"asg",#REF!))</f>
        <v>#REF!</v>
      </c>
      <c r="T27" s="6" t="e">
        <f>IF(#REF!=2,0,IF(#REF!=3,"asg",#REF!))</f>
        <v>#REF!</v>
      </c>
      <c r="U27" s="6" t="e">
        <f>IF(#REF!=2,0,IF(#REF!=3,"asg",#REF!))</f>
        <v>#REF!</v>
      </c>
      <c r="V27" s="6" t="e">
        <f>IF(#REF!=2,0,IF(#REF!=3,"asg",#REF!))</f>
        <v>#REF!</v>
      </c>
      <c r="W27" s="6" t="e">
        <f>IF(#REF!=2,0,IF(#REF!=3,"asg",#REF!))</f>
        <v>#REF!</v>
      </c>
      <c r="X27" s="6" t="e">
        <f>IF(#REF!=2,0,IF(#REF!=3,"asg",#REF!))</f>
        <v>#REF!</v>
      </c>
      <c r="Y27" s="6" t="e">
        <f>IF(#REF!=2,0,IF(#REF!=3,"asg",#REF!))</f>
        <v>#REF!</v>
      </c>
    </row>
    <row r="28" spans="1:25" ht="15" customHeight="1">
      <c r="A28" s="37" t="e">
        <f>#REF!</f>
        <v>#REF!</v>
      </c>
      <c r="B28" s="3" t="e">
        <f>#REF!</f>
        <v>#REF!</v>
      </c>
      <c r="C28" s="6" t="e">
        <f>IF(#REF!=2,0,IF(#REF!=3,"asg",#REF!))</f>
        <v>#REF!</v>
      </c>
      <c r="D28" s="6" t="e">
        <f>IF(#REF!=2,0,IF(#REF!=3,"asg",#REF!))</f>
        <v>#REF!</v>
      </c>
      <c r="E28" s="6" t="e">
        <f>IF(#REF!=2,0,IF(#REF!=3,"asg",#REF!))</f>
        <v>#REF!</v>
      </c>
      <c r="F28" s="6" t="e">
        <f>IF(#REF!=2,0,IF(#REF!=3,"asg",#REF!))</f>
        <v>#REF!</v>
      </c>
      <c r="G28" s="6" t="e">
        <f>IF(#REF!=2,0,IF(#REF!=3,"asg",#REF!))</f>
        <v>#REF!</v>
      </c>
      <c r="H28" s="6" t="e">
        <f>IF(#REF!=2,0,IF(#REF!=3,"asg",#REF!))</f>
        <v>#REF!</v>
      </c>
      <c r="I28" s="6" t="e">
        <f>IF(#REF!=2,0,IF(#REF!=3,"asg",#REF!))</f>
        <v>#REF!</v>
      </c>
      <c r="J28" s="6" t="e">
        <f>IF(#REF!=2,0,IF(#REF!=3,"asg",#REF!))</f>
        <v>#REF!</v>
      </c>
      <c r="K28" s="6" t="e">
        <f>IF(#REF!=2,0,IF(#REF!=3,"asg",#REF!))</f>
        <v>#REF!</v>
      </c>
      <c r="L28" s="6" t="e">
        <f>IF(#REF!=2,0,IF(#REF!=3,"asg",#REF!))</f>
        <v>#REF!</v>
      </c>
      <c r="M28" s="6" t="e">
        <f>IF(#REF!=2,0,IF(#REF!=3,"asg",#REF!))</f>
        <v>#REF!</v>
      </c>
      <c r="N28" s="6" t="e">
        <f>IF(#REF!=2,0,IF(#REF!=3,"asg",#REF!))</f>
        <v>#REF!</v>
      </c>
      <c r="O28" s="6" t="e">
        <f>IF(#REF!=2,0,IF(#REF!=3,"asg",#REF!))</f>
        <v>#REF!</v>
      </c>
      <c r="P28" s="6" t="e">
        <f>IF(#REF!=2,0,IF(#REF!=3,"asg",#REF!))</f>
        <v>#REF!</v>
      </c>
      <c r="Q28" s="6" t="e">
        <f>IF(#REF!=2,0,IF(#REF!=3,"asg",#REF!))</f>
        <v>#REF!</v>
      </c>
      <c r="R28" s="6" t="e">
        <f>IF(#REF!=2,0,IF(#REF!=3,"asg",#REF!))</f>
        <v>#REF!</v>
      </c>
      <c r="S28" s="6" t="e">
        <f>IF(#REF!=2,0,IF(#REF!=3,"asg",#REF!))</f>
        <v>#REF!</v>
      </c>
      <c r="T28" s="6" t="e">
        <f>IF(#REF!=2,0,IF(#REF!=3,"asg",#REF!))</f>
        <v>#REF!</v>
      </c>
      <c r="U28" s="6" t="e">
        <f>IF(#REF!=2,0,IF(#REF!=3,"asg",#REF!))</f>
        <v>#REF!</v>
      </c>
      <c r="V28" s="6" t="e">
        <f>IF(#REF!=2,0,IF(#REF!=3,"asg",#REF!))</f>
        <v>#REF!</v>
      </c>
      <c r="W28" s="6" t="e">
        <f>IF(#REF!=2,0,IF(#REF!=3,"asg",#REF!))</f>
        <v>#REF!</v>
      </c>
      <c r="X28" s="6" t="e">
        <f>IF(#REF!=2,0,IF(#REF!=3,"asg",#REF!))</f>
        <v>#REF!</v>
      </c>
      <c r="Y28" s="6" t="e">
        <f>IF(#REF!=2,0,IF(#REF!=3,"asg",#REF!))</f>
        <v>#REF!</v>
      </c>
    </row>
    <row r="29" spans="1:25" ht="15" customHeight="1">
      <c r="A29" s="37" t="e">
        <f>#REF!</f>
        <v>#REF!</v>
      </c>
      <c r="B29" s="3" t="e">
        <f>#REF!</f>
        <v>#REF!</v>
      </c>
      <c r="C29" s="6" t="e">
        <f>IF(#REF!=2,0,IF(#REF!=3,"asg",#REF!))</f>
        <v>#REF!</v>
      </c>
      <c r="D29" s="6" t="e">
        <f>IF(#REF!=2,0,IF(#REF!=3,"asg",#REF!))</f>
        <v>#REF!</v>
      </c>
      <c r="E29" s="6" t="e">
        <f>IF(#REF!=2,0,IF(#REF!=3,"asg",#REF!))</f>
        <v>#REF!</v>
      </c>
      <c r="F29" s="6" t="e">
        <f>IF(#REF!=2,0,IF(#REF!=3,"asg",#REF!))</f>
        <v>#REF!</v>
      </c>
      <c r="G29" s="6" t="e">
        <f>IF(#REF!=2,0,IF(#REF!=3,"asg",#REF!))</f>
        <v>#REF!</v>
      </c>
      <c r="H29" s="6" t="e">
        <f>IF(#REF!=2,0,IF(#REF!=3,"asg",#REF!))</f>
        <v>#REF!</v>
      </c>
      <c r="I29" s="6" t="e">
        <f>IF(#REF!=2,0,IF(#REF!=3,"asg",#REF!))</f>
        <v>#REF!</v>
      </c>
      <c r="J29" s="6" t="e">
        <f>IF(#REF!=2,0,IF(#REF!=3,"asg",#REF!))</f>
        <v>#REF!</v>
      </c>
      <c r="K29" s="6" t="e">
        <f>IF(#REF!=2,0,IF(#REF!=3,"asg",#REF!))</f>
        <v>#REF!</v>
      </c>
      <c r="L29" s="6" t="e">
        <f>IF(#REF!=2,0,IF(#REF!=3,"asg",#REF!))</f>
        <v>#REF!</v>
      </c>
      <c r="M29" s="6" t="e">
        <f>IF(#REF!=2,0,IF(#REF!=3,"asg",#REF!))</f>
        <v>#REF!</v>
      </c>
      <c r="N29" s="6" t="e">
        <f>IF(#REF!=2,0,IF(#REF!=3,"asg",#REF!))</f>
        <v>#REF!</v>
      </c>
      <c r="O29" s="6" t="e">
        <f>IF(#REF!=2,0,IF(#REF!=3,"asg",#REF!))</f>
        <v>#REF!</v>
      </c>
      <c r="P29" s="6" t="e">
        <f>IF(#REF!=2,0,IF(#REF!=3,"asg",#REF!))</f>
        <v>#REF!</v>
      </c>
      <c r="Q29" s="6" t="e">
        <f>IF(#REF!=2,0,IF(#REF!=3,"asg",#REF!))</f>
        <v>#REF!</v>
      </c>
      <c r="R29" s="6" t="e">
        <f>IF(#REF!=2,0,IF(#REF!=3,"asg",#REF!))</f>
        <v>#REF!</v>
      </c>
      <c r="S29" s="6" t="e">
        <f>IF(#REF!=2,0,IF(#REF!=3,"asg",#REF!))</f>
        <v>#REF!</v>
      </c>
      <c r="T29" s="6" t="e">
        <f>IF(#REF!=2,0,IF(#REF!=3,"asg",#REF!))</f>
        <v>#REF!</v>
      </c>
      <c r="U29" s="6" t="e">
        <f>IF(#REF!=2,0,IF(#REF!=3,"asg",#REF!))</f>
        <v>#REF!</v>
      </c>
      <c r="V29" s="6" t="e">
        <f>IF(#REF!=2,0,IF(#REF!=3,"asg",#REF!))</f>
        <v>#REF!</v>
      </c>
      <c r="W29" s="6" t="e">
        <f>IF(#REF!=2,0,IF(#REF!=3,"asg",#REF!))</f>
        <v>#REF!</v>
      </c>
      <c r="X29" s="6" t="e">
        <f>IF(#REF!=2,0,IF(#REF!=3,"asg",#REF!))</f>
        <v>#REF!</v>
      </c>
      <c r="Y29" s="6" t="e">
        <f>IF(#REF!=2,0,IF(#REF!=3,"asg",#REF!))</f>
        <v>#REF!</v>
      </c>
    </row>
    <row r="30" spans="1:25" ht="15" customHeight="1">
      <c r="A30" s="37" t="e">
        <f>#REF!</f>
        <v>#REF!</v>
      </c>
      <c r="B30" s="3" t="e">
        <f>#REF!</f>
        <v>#REF!</v>
      </c>
      <c r="C30" s="6" t="e">
        <f>IF(#REF!=2,0,IF(#REF!=3,"asg",#REF!))</f>
        <v>#REF!</v>
      </c>
      <c r="D30" s="6" t="e">
        <f>IF(#REF!=2,0,IF(#REF!=3,"asg",#REF!))</f>
        <v>#REF!</v>
      </c>
      <c r="E30" s="6" t="e">
        <f>IF(#REF!=2,0,IF(#REF!=3,"asg",#REF!))</f>
        <v>#REF!</v>
      </c>
      <c r="F30" s="6" t="e">
        <f>IF(#REF!=2,0,IF(#REF!=3,"asg",#REF!))</f>
        <v>#REF!</v>
      </c>
      <c r="G30" s="6" t="e">
        <f>IF(#REF!=2,0,IF(#REF!=3,"asg",#REF!))</f>
        <v>#REF!</v>
      </c>
      <c r="H30" s="6" t="e">
        <f>IF(#REF!=2,0,IF(#REF!=3,"asg",#REF!))</f>
        <v>#REF!</v>
      </c>
      <c r="I30" s="6" t="e">
        <f>IF(#REF!=2,0,IF(#REF!=3,"asg",#REF!))</f>
        <v>#REF!</v>
      </c>
      <c r="J30" s="6" t="e">
        <f>IF(#REF!=2,0,IF(#REF!=3,"asg",#REF!))</f>
        <v>#REF!</v>
      </c>
      <c r="K30" s="6" t="e">
        <f>IF(#REF!=2,0,IF(#REF!=3,"asg",#REF!))</f>
        <v>#REF!</v>
      </c>
      <c r="L30" s="6" t="e">
        <f>IF(#REF!=2,0,IF(#REF!=3,"asg",#REF!))</f>
        <v>#REF!</v>
      </c>
      <c r="M30" s="6" t="e">
        <f>IF(#REF!=2,0,IF(#REF!=3,"asg",#REF!))</f>
        <v>#REF!</v>
      </c>
      <c r="N30" s="6" t="e">
        <f>IF(#REF!=2,0,IF(#REF!=3,"asg",#REF!))</f>
        <v>#REF!</v>
      </c>
      <c r="O30" s="6" t="e">
        <f>IF(#REF!=2,0,IF(#REF!=3,"asg",#REF!))</f>
        <v>#REF!</v>
      </c>
      <c r="P30" s="6" t="e">
        <f>IF(#REF!=2,0,IF(#REF!=3,"asg",#REF!))</f>
        <v>#REF!</v>
      </c>
      <c r="Q30" s="6" t="e">
        <f>IF(#REF!=2,0,IF(#REF!=3,"asg",#REF!))</f>
        <v>#REF!</v>
      </c>
      <c r="R30" s="6" t="e">
        <f>IF(#REF!=2,0,IF(#REF!=3,"asg",#REF!))</f>
        <v>#REF!</v>
      </c>
      <c r="S30" s="6" t="e">
        <f>IF(#REF!=2,0,IF(#REF!=3,"asg",#REF!))</f>
        <v>#REF!</v>
      </c>
      <c r="T30" s="6" t="e">
        <f>IF(#REF!=2,0,IF(#REF!=3,"asg",#REF!))</f>
        <v>#REF!</v>
      </c>
      <c r="U30" s="6" t="e">
        <f>IF(#REF!=2,0,IF(#REF!=3,"asg",#REF!))</f>
        <v>#REF!</v>
      </c>
      <c r="V30" s="6" t="e">
        <f>IF(#REF!=2,0,IF(#REF!=3,"asg",#REF!))</f>
        <v>#REF!</v>
      </c>
      <c r="W30" s="6" t="e">
        <f>IF(#REF!=2,0,IF(#REF!=3,"asg",#REF!))</f>
        <v>#REF!</v>
      </c>
      <c r="X30" s="6" t="e">
        <f>IF(#REF!=2,0,IF(#REF!=3,"asg",#REF!))</f>
        <v>#REF!</v>
      </c>
      <c r="Y30" s="6" t="e">
        <f>IF(#REF!=2,0,IF(#REF!=3,"asg",#REF!))</f>
        <v>#REF!</v>
      </c>
    </row>
    <row r="31" spans="1:25" ht="15" customHeight="1">
      <c r="A31" s="37" t="e">
        <f>#REF!</f>
        <v>#REF!</v>
      </c>
      <c r="B31" s="3" t="e">
        <f>#REF!</f>
        <v>#REF!</v>
      </c>
      <c r="C31" s="6" t="e">
        <f>IF(#REF!=2,0,IF(#REF!=3,"asg",#REF!))</f>
        <v>#REF!</v>
      </c>
      <c r="D31" s="6" t="e">
        <f>IF(#REF!=2,0,IF(#REF!=3,"asg",#REF!))</f>
        <v>#REF!</v>
      </c>
      <c r="E31" s="6" t="e">
        <f>IF(#REF!=2,0,IF(#REF!=3,"asg",#REF!))</f>
        <v>#REF!</v>
      </c>
      <c r="F31" s="6" t="e">
        <f>IF(#REF!=2,0,IF(#REF!=3,"asg",#REF!))</f>
        <v>#REF!</v>
      </c>
      <c r="G31" s="6" t="e">
        <f>IF(#REF!=2,0,IF(#REF!=3,"asg",#REF!))</f>
        <v>#REF!</v>
      </c>
      <c r="H31" s="6" t="e">
        <f>IF(#REF!=2,0,IF(#REF!=3,"asg",#REF!))</f>
        <v>#REF!</v>
      </c>
      <c r="I31" s="6" t="e">
        <f>IF(#REF!=2,0,IF(#REF!=3,"asg",#REF!))</f>
        <v>#REF!</v>
      </c>
      <c r="J31" s="6" t="e">
        <f>IF(#REF!=2,0,IF(#REF!=3,"asg",#REF!))</f>
        <v>#REF!</v>
      </c>
      <c r="K31" s="6" t="e">
        <f>IF(#REF!=2,0,IF(#REF!=3,"asg",#REF!))</f>
        <v>#REF!</v>
      </c>
      <c r="L31" s="6" t="e">
        <f>IF(#REF!=2,0,IF(#REF!=3,"asg",#REF!))</f>
        <v>#REF!</v>
      </c>
      <c r="M31" s="6" t="e">
        <f>IF(#REF!=2,0,IF(#REF!=3,"asg",#REF!))</f>
        <v>#REF!</v>
      </c>
      <c r="N31" s="6" t="e">
        <f>IF(#REF!=2,0,IF(#REF!=3,"asg",#REF!))</f>
        <v>#REF!</v>
      </c>
      <c r="O31" s="6" t="e">
        <f>IF(#REF!=2,0,IF(#REF!=3,"asg",#REF!))</f>
        <v>#REF!</v>
      </c>
      <c r="P31" s="6" t="e">
        <f>IF(#REF!=2,0,IF(#REF!=3,"asg",#REF!))</f>
        <v>#REF!</v>
      </c>
      <c r="Q31" s="6" t="e">
        <f>IF(#REF!=2,0,IF(#REF!=3,"asg",#REF!))</f>
        <v>#REF!</v>
      </c>
      <c r="R31" s="6" t="e">
        <f>IF(#REF!=2,0,IF(#REF!=3,"asg",#REF!))</f>
        <v>#REF!</v>
      </c>
      <c r="S31" s="6" t="e">
        <f>IF(#REF!=2,0,IF(#REF!=3,"asg",#REF!))</f>
        <v>#REF!</v>
      </c>
      <c r="T31" s="6" t="e">
        <f>IF(#REF!=2,0,IF(#REF!=3,"asg",#REF!))</f>
        <v>#REF!</v>
      </c>
      <c r="U31" s="6" t="e">
        <f>IF(#REF!=2,0,IF(#REF!=3,"asg",#REF!))</f>
        <v>#REF!</v>
      </c>
      <c r="V31" s="6" t="e">
        <f>IF(#REF!=2,0,IF(#REF!=3,"asg",#REF!))</f>
        <v>#REF!</v>
      </c>
      <c r="W31" s="6" t="e">
        <f>IF(#REF!=2,0,IF(#REF!=3,"asg",#REF!))</f>
        <v>#REF!</v>
      </c>
      <c r="X31" s="6" t="e">
        <f>IF(#REF!=2,0,IF(#REF!=3,"asg",#REF!))</f>
        <v>#REF!</v>
      </c>
      <c r="Y31" s="6" t="e">
        <f>IF(#REF!=2,0,IF(#REF!=3,"asg",#REF!))</f>
        <v>#REF!</v>
      </c>
    </row>
    <row r="32" spans="1:25" ht="15" customHeight="1">
      <c r="A32" s="37" t="e">
        <f>#REF!</f>
        <v>#REF!</v>
      </c>
      <c r="B32" s="3" t="e">
        <f>#REF!</f>
        <v>#REF!</v>
      </c>
      <c r="C32" s="6" t="e">
        <f>IF(#REF!=2,0,IF(#REF!=3,"asg",#REF!))</f>
        <v>#REF!</v>
      </c>
      <c r="D32" s="6" t="e">
        <f>IF(#REF!=2,0,IF(#REF!=3,"asg",#REF!))</f>
        <v>#REF!</v>
      </c>
      <c r="E32" s="6" t="e">
        <f>IF(#REF!=2,0,IF(#REF!=3,"asg",#REF!))</f>
        <v>#REF!</v>
      </c>
      <c r="F32" s="6" t="e">
        <f>IF(#REF!=2,0,IF(#REF!=3,"asg",#REF!))</f>
        <v>#REF!</v>
      </c>
      <c r="G32" s="6" t="e">
        <f>IF(#REF!=2,0,IF(#REF!=3,"asg",#REF!))</f>
        <v>#REF!</v>
      </c>
      <c r="H32" s="6" t="e">
        <f>IF(#REF!=2,0,IF(#REF!=3,"asg",#REF!))</f>
        <v>#REF!</v>
      </c>
      <c r="I32" s="6" t="e">
        <f>IF(#REF!=2,0,IF(#REF!=3,"asg",#REF!))</f>
        <v>#REF!</v>
      </c>
      <c r="J32" s="6" t="e">
        <f>IF(#REF!=2,0,IF(#REF!=3,"asg",#REF!))</f>
        <v>#REF!</v>
      </c>
      <c r="K32" s="6" t="e">
        <f>IF(#REF!=2,0,IF(#REF!=3,"asg",#REF!))</f>
        <v>#REF!</v>
      </c>
      <c r="L32" s="6" t="e">
        <f>IF(#REF!=2,0,IF(#REF!=3,"asg",#REF!))</f>
        <v>#REF!</v>
      </c>
      <c r="M32" s="6" t="e">
        <f>IF(#REF!=2,0,IF(#REF!=3,"asg",#REF!))</f>
        <v>#REF!</v>
      </c>
      <c r="N32" s="6" t="e">
        <f>IF(#REF!=2,0,IF(#REF!=3,"asg",#REF!))</f>
        <v>#REF!</v>
      </c>
      <c r="O32" s="6" t="e">
        <f>IF(#REF!=2,0,IF(#REF!=3,"asg",#REF!))</f>
        <v>#REF!</v>
      </c>
      <c r="P32" s="6" t="e">
        <f>IF(#REF!=2,0,IF(#REF!=3,"asg",#REF!))</f>
        <v>#REF!</v>
      </c>
      <c r="Q32" s="6" t="e">
        <f>IF(#REF!=2,0,IF(#REF!=3,"asg",#REF!))</f>
        <v>#REF!</v>
      </c>
      <c r="R32" s="6" t="e">
        <f>IF(#REF!=2,0,IF(#REF!=3,"asg",#REF!))</f>
        <v>#REF!</v>
      </c>
      <c r="S32" s="6" t="e">
        <f>IF(#REF!=2,0,IF(#REF!=3,"asg",#REF!))</f>
        <v>#REF!</v>
      </c>
      <c r="T32" s="6" t="e">
        <f>IF(#REF!=2,0,IF(#REF!=3,"asg",#REF!))</f>
        <v>#REF!</v>
      </c>
      <c r="U32" s="6" t="e">
        <f>IF(#REF!=2,0,IF(#REF!=3,"asg",#REF!))</f>
        <v>#REF!</v>
      </c>
      <c r="V32" s="6" t="e">
        <f>IF(#REF!=2,0,IF(#REF!=3,"asg",#REF!))</f>
        <v>#REF!</v>
      </c>
      <c r="W32" s="6" t="e">
        <f>IF(#REF!=2,0,IF(#REF!=3,"asg",#REF!))</f>
        <v>#REF!</v>
      </c>
      <c r="X32" s="6" t="e">
        <f>IF(#REF!=2,0,IF(#REF!=3,"asg",#REF!))</f>
        <v>#REF!</v>
      </c>
      <c r="Y32" s="6" t="e">
        <f>IF(#REF!=2,0,IF(#REF!=3,"asg",#REF!))</f>
        <v>#REF!</v>
      </c>
    </row>
  </sheetData>
  <mergeCells count="1">
    <mergeCell ref="A1:D1"/>
  </mergeCells>
  <conditionalFormatting sqref="C3:Y32">
    <cfRule type="cellIs" dxfId="37" priority="1" operator="equal">
      <formula>"F"</formula>
    </cfRule>
    <cfRule type="cellIs" dxfId="36" priority="2" operator="equal">
      <formula>"A"</formula>
    </cfRule>
  </conditionalFormatting>
  <pageMargins left="0.39370078740157483" right="0.39370078740157483" top="0.78740157480314965" bottom="0.39370078740157483" header="0.78740157480314965" footer="0.78740157480314965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3F5E-B7D7-42F3-B0E3-817054CFA3A9}">
  <dimension ref="A1:BD40"/>
  <sheetViews>
    <sheetView showGridLines="0" showZeros="0" tabSelected="1" zoomScaleNormal="100" workbookViewId="0">
      <selection activeCell="BG15" sqref="BG15"/>
    </sheetView>
  </sheetViews>
  <sheetFormatPr defaultRowHeight="14.5"/>
  <cols>
    <col min="1" max="1" width="20" style="5" bestFit="1" customWidth="1"/>
    <col min="2" max="2" width="11.26953125" style="1" hidden="1" customWidth="1"/>
    <col min="3" max="3" width="3.453125" style="2" customWidth="1"/>
    <col min="4" max="4" width="0.7265625" customWidth="1"/>
    <col min="5" max="5" width="4.7265625" style="8" customWidth="1"/>
    <col min="6" max="6" width="4.81640625" style="8" hidden="1" customWidth="1"/>
    <col min="7" max="7" width="4.7265625" style="8" customWidth="1"/>
    <col min="8" max="8" width="4.81640625" style="8" hidden="1" customWidth="1"/>
    <col min="9" max="9" width="4.7265625" style="8" customWidth="1"/>
    <col min="10" max="10" width="4.81640625" style="8" hidden="1" customWidth="1"/>
    <col min="11" max="11" width="4.7265625" style="8" customWidth="1"/>
    <col min="12" max="12" width="4.81640625" style="8" hidden="1" customWidth="1"/>
    <col min="13" max="13" width="4.7265625" style="8" customWidth="1"/>
    <col min="14" max="14" width="4.81640625" style="8" hidden="1" customWidth="1"/>
    <col min="15" max="15" width="3.54296875" style="8" bestFit="1" customWidth="1"/>
    <col min="16" max="16" width="4.7265625" style="8" customWidth="1"/>
    <col min="17" max="17" width="4.81640625" style="8" hidden="1" customWidth="1"/>
    <col min="18" max="18" width="3.453125" style="8" bestFit="1" customWidth="1"/>
    <col min="19" max="19" width="4.7265625" style="8" customWidth="1"/>
    <col min="20" max="20" width="4.81640625" style="8" hidden="1" customWidth="1"/>
    <col min="21" max="21" width="4.7265625" style="8" customWidth="1"/>
    <col min="22" max="22" width="4.81640625" style="8" hidden="1" customWidth="1"/>
    <col min="23" max="23" width="4.7265625" style="8" customWidth="1"/>
    <col min="24" max="24" width="4.81640625" style="8" hidden="1" customWidth="1"/>
    <col min="25" max="25" width="4.7265625" style="8" customWidth="1"/>
    <col min="26" max="26" width="4.81640625" style="8" hidden="1" customWidth="1"/>
    <col min="27" max="27" width="4.7265625" style="8" customWidth="1"/>
    <col min="28" max="28" width="4.81640625" style="8" hidden="1" customWidth="1"/>
    <col min="29" max="29" width="4.7265625" style="8" customWidth="1"/>
    <col min="30" max="30" width="4.81640625" style="8" hidden="1" customWidth="1"/>
    <col min="31" max="31" width="4.7265625" style="8" customWidth="1"/>
    <col min="32" max="32" width="4.81640625" style="8" hidden="1" customWidth="1"/>
    <col min="33" max="33" width="4.7265625" style="8" customWidth="1"/>
    <col min="34" max="34" width="4.81640625" style="8" hidden="1" customWidth="1"/>
    <col min="35" max="35" width="4.7265625" style="8" customWidth="1"/>
    <col min="36" max="36" width="4.81640625" style="8" hidden="1" customWidth="1"/>
    <col min="37" max="37" width="4.7265625" style="8" customWidth="1"/>
    <col min="38" max="38" width="4.81640625" style="8" hidden="1" customWidth="1"/>
    <col min="39" max="39" width="4.7265625" style="8" customWidth="1"/>
    <col min="40" max="40" width="4.81640625" style="8" hidden="1" customWidth="1"/>
    <col min="41" max="41" width="4.7265625" style="8" customWidth="1"/>
    <col min="42" max="42" width="4.81640625" style="8" hidden="1" customWidth="1"/>
    <col min="43" max="43" width="4.7265625" style="8" customWidth="1"/>
    <col min="44" max="44" width="4.81640625" style="8" hidden="1" customWidth="1"/>
    <col min="45" max="45" width="4.7265625" style="8" customWidth="1"/>
    <col min="46" max="46" width="4.81640625" style="8" hidden="1" customWidth="1"/>
    <col min="47" max="47" width="4.7265625" style="8" customWidth="1"/>
    <col min="48" max="48" width="5.26953125" style="8" hidden="1" customWidth="1"/>
    <col min="49" max="49" width="0.7265625" customWidth="1"/>
    <col min="50" max="50" width="5.453125" customWidth="1"/>
    <col min="51" max="51" width="5.81640625" customWidth="1"/>
    <col min="53" max="53" width="19.1796875" customWidth="1"/>
    <col min="54" max="55" width="4.7265625" customWidth="1"/>
    <col min="56" max="56" width="4.7265625" hidden="1" customWidth="1"/>
    <col min="57" max="57" width="4.7265625" customWidth="1"/>
  </cols>
  <sheetData>
    <row r="1" spans="1:56" ht="10" customHeight="1"/>
    <row r="2" spans="1:56" ht="20">
      <c r="A2" s="39" t="s">
        <v>132</v>
      </c>
      <c r="C2" s="1"/>
      <c r="E2" s="1"/>
      <c r="F2" s="1"/>
      <c r="G2" s="1"/>
      <c r="H2" s="1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56" ht="10" customHeight="1"/>
    <row r="4" spans="1:56" s="7" customFormat="1" ht="14.15" customHeight="1">
      <c r="A4" s="5"/>
      <c r="B4" s="1" t="s">
        <v>23</v>
      </c>
      <c r="C4" s="2" t="s">
        <v>27</v>
      </c>
      <c r="E4" s="8" t="s">
        <v>2</v>
      </c>
      <c r="F4" s="8"/>
      <c r="G4" s="8" t="s">
        <v>3</v>
      </c>
      <c r="H4" s="8"/>
      <c r="I4" s="8" t="s">
        <v>4</v>
      </c>
      <c r="J4" s="8"/>
      <c r="K4" s="8" t="s">
        <v>5</v>
      </c>
      <c r="L4" s="8"/>
      <c r="M4" s="8" t="s">
        <v>6</v>
      </c>
      <c r="N4" s="8"/>
      <c r="O4" s="8"/>
      <c r="P4" s="8" t="s">
        <v>24</v>
      </c>
      <c r="Q4" s="8"/>
      <c r="R4" s="8"/>
      <c r="S4" s="8" t="s">
        <v>33</v>
      </c>
      <c r="T4" s="8"/>
      <c r="U4" s="8" t="s">
        <v>7</v>
      </c>
      <c r="V4" s="8"/>
      <c r="W4" s="8" t="s">
        <v>8</v>
      </c>
      <c r="X4" s="8"/>
      <c r="Y4" s="8" t="s">
        <v>9</v>
      </c>
      <c r="Z4" s="8"/>
      <c r="AA4" s="8" t="s">
        <v>10</v>
      </c>
      <c r="AB4" s="8"/>
      <c r="AC4" s="8" t="s">
        <v>11</v>
      </c>
      <c r="AD4" s="8"/>
      <c r="AE4" s="8" t="s">
        <v>12</v>
      </c>
      <c r="AF4" s="8"/>
      <c r="AG4" s="8" t="s">
        <v>13</v>
      </c>
      <c r="AH4" s="8"/>
      <c r="AI4" s="8" t="s">
        <v>14</v>
      </c>
      <c r="AJ4" s="8"/>
      <c r="AK4" s="8" t="s">
        <v>15</v>
      </c>
      <c r="AL4" s="8"/>
      <c r="AM4" s="8" t="s">
        <v>16</v>
      </c>
      <c r="AN4" s="8"/>
      <c r="AO4" s="8" t="s">
        <v>17</v>
      </c>
      <c r="AP4" s="8"/>
      <c r="AQ4" s="8" t="s">
        <v>18</v>
      </c>
      <c r="AR4" s="8"/>
      <c r="AS4" s="8" t="s">
        <v>19</v>
      </c>
      <c r="AT4" s="8"/>
      <c r="AU4" s="8" t="s">
        <v>20</v>
      </c>
      <c r="AV4" s="8"/>
      <c r="AX4" s="8" t="s">
        <v>25</v>
      </c>
      <c r="AY4" s="8" t="s">
        <v>26</v>
      </c>
    </row>
    <row r="5" spans="1:56" ht="13.5" customHeight="1">
      <c r="A5" s="15" t="s">
        <v>28</v>
      </c>
      <c r="E5" s="42">
        <f t="shared" ref="E5:M5" si="0">IFERROR(AVERAGE(F14:F40),"")</f>
        <v>11.666666666666666</v>
      </c>
      <c r="F5" s="42" t="str">
        <f t="shared" si="0"/>
        <v/>
      </c>
      <c r="G5" s="42">
        <f t="shared" si="0"/>
        <v>12.777777777777779</v>
      </c>
      <c r="H5" s="42">
        <f t="shared" si="0"/>
        <v>0</v>
      </c>
      <c r="I5" s="42" t="str">
        <f t="shared" si="0"/>
        <v/>
      </c>
      <c r="J5" s="42" t="str">
        <f t="shared" si="0"/>
        <v/>
      </c>
      <c r="K5" s="42">
        <f t="shared" si="0"/>
        <v>13.703703703703704</v>
      </c>
      <c r="L5" s="42" t="str">
        <f t="shared" si="0"/>
        <v/>
      </c>
      <c r="M5" s="42">
        <f t="shared" si="0"/>
        <v>7.3076923076923075</v>
      </c>
      <c r="N5" s="12"/>
      <c r="O5" s="4"/>
      <c r="P5" s="42">
        <f>IFERROR(AVERAGE(Q14:Q40),"")</f>
        <v>16.666666666666668</v>
      </c>
      <c r="Q5" s="12"/>
      <c r="R5" s="4"/>
      <c r="S5" s="42">
        <f t="shared" ref="S5:AU5" si="1">IFERROR(AVERAGE(T14:T40),"")</f>
        <v>13.095238095238095</v>
      </c>
      <c r="T5" s="42" t="str">
        <f t="shared" si="1"/>
        <v/>
      </c>
      <c r="U5" s="42">
        <f t="shared" si="1"/>
        <v>11.388888888888889</v>
      </c>
      <c r="V5" s="42">
        <f t="shared" si="1"/>
        <v>0</v>
      </c>
      <c r="W5" s="42" t="str">
        <f t="shared" si="1"/>
        <v/>
      </c>
      <c r="X5" s="42" t="str">
        <f t="shared" si="1"/>
        <v/>
      </c>
      <c r="Y5" s="42">
        <f t="shared" si="1"/>
        <v>11.4</v>
      </c>
      <c r="Z5" s="42">
        <f t="shared" si="1"/>
        <v>0</v>
      </c>
      <c r="AA5" s="42" t="str">
        <f t="shared" si="1"/>
        <v/>
      </c>
      <c r="AB5" s="42" t="str">
        <f t="shared" si="1"/>
        <v/>
      </c>
      <c r="AC5" s="42">
        <f t="shared" si="1"/>
        <v>11.3</v>
      </c>
      <c r="AD5" s="42">
        <f t="shared" si="1"/>
        <v>0</v>
      </c>
      <c r="AE5" s="42" t="str">
        <f t="shared" si="1"/>
        <v/>
      </c>
      <c r="AF5" s="42">
        <f t="shared" si="1"/>
        <v>0</v>
      </c>
      <c r="AG5" s="42" t="str">
        <f t="shared" si="1"/>
        <v/>
      </c>
      <c r="AH5" s="42" t="str">
        <f t="shared" si="1"/>
        <v/>
      </c>
      <c r="AI5" s="42">
        <f t="shared" si="1"/>
        <v>13</v>
      </c>
      <c r="AJ5" s="42" t="str">
        <f t="shared" si="1"/>
        <v/>
      </c>
      <c r="AK5" s="42">
        <f t="shared" si="1"/>
        <v>12.4</v>
      </c>
      <c r="AL5" s="42">
        <f t="shared" si="1"/>
        <v>0</v>
      </c>
      <c r="AM5" s="42" t="str">
        <f t="shared" si="1"/>
        <v/>
      </c>
      <c r="AN5" s="42" t="str">
        <f t="shared" si="1"/>
        <v/>
      </c>
      <c r="AO5" s="42">
        <f t="shared" si="1"/>
        <v>13.148148148148149</v>
      </c>
      <c r="AP5" s="42">
        <f t="shared" si="1"/>
        <v>0</v>
      </c>
      <c r="AQ5" s="42">
        <f t="shared" si="1"/>
        <v>13.636363636363637</v>
      </c>
      <c r="AR5" s="42">
        <f t="shared" si="1"/>
        <v>0</v>
      </c>
      <c r="AS5" s="42">
        <f t="shared" si="1"/>
        <v>4</v>
      </c>
      <c r="AT5" s="42">
        <f t="shared" si="1"/>
        <v>0</v>
      </c>
      <c r="AU5" s="42" t="str">
        <f t="shared" si="1"/>
        <v/>
      </c>
      <c r="AV5" s="12">
        <f>AVERAGE(AX14:AX40)</f>
        <v>138.14814814814815</v>
      </c>
      <c r="AW5" s="4"/>
      <c r="AX5" s="42">
        <f>AVERAGE(AX14:AX40)</f>
        <v>138.14814814814815</v>
      </c>
      <c r="AY5" s="22">
        <f>IFERROR(AVERAGE(AY14:AY40),"")</f>
        <v>11.806958473625139</v>
      </c>
    </row>
    <row r="6" spans="1:56" ht="13.5" customHeight="1">
      <c r="A6" s="15" t="s">
        <v>29</v>
      </c>
      <c r="E6" s="42">
        <f t="shared" ref="E6:M6" si="2">IFERROR(AVERAGEIF($C14:$C40,"K",F14:F40),"")</f>
        <v>12.857142857142858</v>
      </c>
      <c r="F6" s="42" t="str">
        <f t="shared" si="2"/>
        <v/>
      </c>
      <c r="G6" s="42">
        <f t="shared" si="2"/>
        <v>13.392857142857142</v>
      </c>
      <c r="H6" s="42">
        <f t="shared" si="2"/>
        <v>0</v>
      </c>
      <c r="I6" s="42" t="str">
        <f t="shared" si="2"/>
        <v/>
      </c>
      <c r="J6" s="42" t="str">
        <f t="shared" si="2"/>
        <v/>
      </c>
      <c r="K6" s="42">
        <f t="shared" si="2"/>
        <v>14.821428571428571</v>
      </c>
      <c r="L6" s="42" t="str">
        <f t="shared" si="2"/>
        <v/>
      </c>
      <c r="M6" s="42">
        <f t="shared" si="2"/>
        <v>7.3214285714285712</v>
      </c>
      <c r="N6" s="6"/>
      <c r="O6" s="4"/>
      <c r="P6" s="42">
        <f>IFERROR(AVERAGEIF($C14:$C40,"K",Q14:Q40),"")</f>
        <v>20</v>
      </c>
      <c r="Q6" s="6"/>
      <c r="R6" s="4"/>
      <c r="S6" s="42">
        <f t="shared" ref="S6:AU6" si="3">IFERROR(AVERAGEIF($C14:$C40,"K",T14:T40),"")</f>
        <v>13.409090909090908</v>
      </c>
      <c r="T6" s="42" t="str">
        <f t="shared" si="3"/>
        <v/>
      </c>
      <c r="U6" s="42">
        <f t="shared" si="3"/>
        <v>10.892857142857142</v>
      </c>
      <c r="V6" s="42">
        <f t="shared" si="3"/>
        <v>0</v>
      </c>
      <c r="W6" s="42" t="str">
        <f t="shared" si="3"/>
        <v/>
      </c>
      <c r="X6" s="42" t="str">
        <f t="shared" si="3"/>
        <v/>
      </c>
      <c r="Y6" s="42">
        <f t="shared" si="3"/>
        <v>12.708333333333334</v>
      </c>
      <c r="Z6" s="42">
        <f t="shared" si="3"/>
        <v>0</v>
      </c>
      <c r="AA6" s="42" t="str">
        <f t="shared" si="3"/>
        <v/>
      </c>
      <c r="AB6" s="42" t="str">
        <f t="shared" si="3"/>
        <v/>
      </c>
      <c r="AC6" s="42">
        <f t="shared" si="3"/>
        <v>12.708333333333334</v>
      </c>
      <c r="AD6" s="42">
        <f t="shared" si="3"/>
        <v>0</v>
      </c>
      <c r="AE6" s="42" t="str">
        <f t="shared" si="3"/>
        <v/>
      </c>
      <c r="AF6" s="42">
        <f t="shared" si="3"/>
        <v>0</v>
      </c>
      <c r="AG6" s="42" t="str">
        <f t="shared" si="3"/>
        <v/>
      </c>
      <c r="AH6" s="42" t="str">
        <f t="shared" si="3"/>
        <v/>
      </c>
      <c r="AI6" s="42">
        <f t="shared" si="3"/>
        <v>14.583333333333334</v>
      </c>
      <c r="AJ6" s="42" t="str">
        <f t="shared" si="3"/>
        <v/>
      </c>
      <c r="AK6" s="42">
        <f t="shared" si="3"/>
        <v>13.75</v>
      </c>
      <c r="AL6" s="42">
        <f t="shared" si="3"/>
        <v>0</v>
      </c>
      <c r="AM6" s="42" t="str">
        <f t="shared" si="3"/>
        <v/>
      </c>
      <c r="AN6" s="42" t="str">
        <f t="shared" si="3"/>
        <v/>
      </c>
      <c r="AO6" s="42">
        <f t="shared" si="3"/>
        <v>14.821428571428571</v>
      </c>
      <c r="AP6" s="42">
        <f t="shared" si="3"/>
        <v>0</v>
      </c>
      <c r="AQ6" s="42">
        <f t="shared" si="3"/>
        <v>15</v>
      </c>
      <c r="AR6" s="42">
        <f t="shared" si="3"/>
        <v>0</v>
      </c>
      <c r="AS6" s="42">
        <f t="shared" si="3"/>
        <v>3.3333333333333335</v>
      </c>
      <c r="AT6" s="42">
        <f t="shared" si="3"/>
        <v>0</v>
      </c>
      <c r="AU6" s="42" t="str">
        <f t="shared" si="3"/>
        <v/>
      </c>
      <c r="AV6" s="6">
        <f>AVERAGEIF($C14:$C40,"K",AX14:AX40)</f>
        <v>146.07142857142858</v>
      </c>
      <c r="AW6" s="4"/>
      <c r="AX6" s="41">
        <f>IFERROR(AVERAGEIF($C14:$C40,"K",AX14:AX40),"")</f>
        <v>146.07142857142858</v>
      </c>
      <c r="AY6" s="42">
        <f>IFERROR(AVERAGEIF($C14:$C40,"K",AY14:AY40),"")</f>
        <v>12.566287878787881</v>
      </c>
    </row>
    <row r="7" spans="1:56" ht="13.5" customHeight="1">
      <c r="A7" s="15" t="s">
        <v>30</v>
      </c>
      <c r="E7" s="42">
        <f t="shared" ref="E7:M7" si="4">IFERROR(AVERAGEIF($C14:$C40,"M",F14:F40),"")</f>
        <v>10.384615384615385</v>
      </c>
      <c r="F7" s="42" t="str">
        <f t="shared" si="4"/>
        <v/>
      </c>
      <c r="G7" s="42">
        <f t="shared" si="4"/>
        <v>12.115384615384615</v>
      </c>
      <c r="H7" s="42">
        <f t="shared" si="4"/>
        <v>0</v>
      </c>
      <c r="I7" s="42" t="str">
        <f t="shared" si="4"/>
        <v/>
      </c>
      <c r="J7" s="42" t="str">
        <f t="shared" si="4"/>
        <v/>
      </c>
      <c r="K7" s="42">
        <f t="shared" si="4"/>
        <v>12.5</v>
      </c>
      <c r="L7" s="42" t="str">
        <f t="shared" si="4"/>
        <v/>
      </c>
      <c r="M7" s="42">
        <f t="shared" si="4"/>
        <v>7.291666666666667</v>
      </c>
      <c r="N7" s="6"/>
      <c r="O7" s="4"/>
      <c r="P7" s="42">
        <f>IFERROR(AVERAGEIF($C14:$C40,"M",Q14:Q40),"")</f>
        <v>10</v>
      </c>
      <c r="Q7" s="6"/>
      <c r="R7" s="4"/>
      <c r="S7" s="42">
        <f t="shared" ref="S7:AU7" si="5">IFERROR(AVERAGEIF($C14:$C40,"M",T14:T40),"")</f>
        <v>12.75</v>
      </c>
      <c r="T7" s="42" t="str">
        <f t="shared" si="5"/>
        <v/>
      </c>
      <c r="U7" s="42">
        <f t="shared" si="5"/>
        <v>11.923076923076923</v>
      </c>
      <c r="V7" s="42">
        <f t="shared" si="5"/>
        <v>0</v>
      </c>
      <c r="W7" s="42" t="str">
        <f t="shared" si="5"/>
        <v/>
      </c>
      <c r="X7" s="42" t="str">
        <f t="shared" si="5"/>
        <v/>
      </c>
      <c r="Y7" s="42">
        <f t="shared" si="5"/>
        <v>10.192307692307692</v>
      </c>
      <c r="Z7" s="42">
        <f t="shared" si="5"/>
        <v>0</v>
      </c>
      <c r="AA7" s="42" t="str">
        <f t="shared" si="5"/>
        <v/>
      </c>
      <c r="AB7" s="42" t="str">
        <f t="shared" si="5"/>
        <v/>
      </c>
      <c r="AC7" s="42">
        <f t="shared" si="5"/>
        <v>10</v>
      </c>
      <c r="AD7" s="42">
        <f t="shared" si="5"/>
        <v>0</v>
      </c>
      <c r="AE7" s="42" t="str">
        <f t="shared" si="5"/>
        <v/>
      </c>
      <c r="AF7" s="42">
        <f t="shared" si="5"/>
        <v>0</v>
      </c>
      <c r="AG7" s="42" t="str">
        <f t="shared" si="5"/>
        <v/>
      </c>
      <c r="AH7" s="42" t="str">
        <f t="shared" si="5"/>
        <v/>
      </c>
      <c r="AI7" s="42">
        <f t="shared" si="5"/>
        <v>11.538461538461538</v>
      </c>
      <c r="AJ7" s="42" t="str">
        <f t="shared" si="5"/>
        <v/>
      </c>
      <c r="AK7" s="42">
        <f t="shared" si="5"/>
        <v>11.153846153846153</v>
      </c>
      <c r="AL7" s="42">
        <f t="shared" si="5"/>
        <v>0</v>
      </c>
      <c r="AM7" s="42" t="str">
        <f t="shared" si="5"/>
        <v/>
      </c>
      <c r="AN7" s="42" t="str">
        <f t="shared" si="5"/>
        <v/>
      </c>
      <c r="AO7" s="42">
        <f t="shared" si="5"/>
        <v>11.346153846153847</v>
      </c>
      <c r="AP7" s="42">
        <f t="shared" si="5"/>
        <v>0</v>
      </c>
      <c r="AQ7" s="42">
        <f t="shared" si="5"/>
        <v>12.272727272727273</v>
      </c>
      <c r="AR7" s="42">
        <f t="shared" si="5"/>
        <v>0</v>
      </c>
      <c r="AS7" s="42">
        <f t="shared" si="5"/>
        <v>5</v>
      </c>
      <c r="AT7" s="42">
        <f t="shared" si="5"/>
        <v>0</v>
      </c>
      <c r="AU7" s="42" t="str">
        <f t="shared" si="5"/>
        <v/>
      </c>
      <c r="AV7" s="6">
        <f>AVERAGEIF($C14:$C40,"M",AX14:AX40)</f>
        <v>129.61538461538461</v>
      </c>
      <c r="AW7" s="4"/>
      <c r="AX7" s="41">
        <f>IFERROR(AVERAGEIF($C14:$C40,"M",AX14:AX40),"")</f>
        <v>129.61538461538461</v>
      </c>
      <c r="AY7" s="42">
        <f>IFERROR(AVERAGEIF($C14:$C40,"M",AY14:AY40),"")</f>
        <v>10.989219114219113</v>
      </c>
    </row>
    <row r="8" spans="1:56" ht="3.75" customHeight="1">
      <c r="A8" s="15"/>
      <c r="O8" s="4"/>
      <c r="R8" s="4"/>
      <c r="AW8" s="4"/>
      <c r="AX8" s="8"/>
      <c r="AY8" s="8"/>
    </row>
    <row r="9" spans="1:56" ht="13.5" customHeight="1">
      <c r="A9" s="15" t="s">
        <v>31</v>
      </c>
      <c r="E9" s="42">
        <f t="shared" ref="E9:M9" si="6">IFERROR(_xlfn.STDEV.P(F14:F40),"")</f>
        <v>4.4095855184409842</v>
      </c>
      <c r="F9" s="42" t="str">
        <f t="shared" si="6"/>
        <v/>
      </c>
      <c r="G9" s="42">
        <f t="shared" si="6"/>
        <v>6.2853936105470893</v>
      </c>
      <c r="H9" s="42">
        <f t="shared" si="6"/>
        <v>0</v>
      </c>
      <c r="I9" s="42" t="str">
        <f t="shared" si="6"/>
        <v/>
      </c>
      <c r="J9" s="42" t="str">
        <f t="shared" si="6"/>
        <v/>
      </c>
      <c r="K9" s="42">
        <f t="shared" si="6"/>
        <v>3.6241455168112826</v>
      </c>
      <c r="L9" s="42" t="str">
        <f t="shared" si="6"/>
        <v/>
      </c>
      <c r="M9" s="42">
        <f t="shared" si="6"/>
        <v>6.7909398396190674</v>
      </c>
      <c r="N9" s="14"/>
      <c r="O9" s="4"/>
      <c r="P9" s="42">
        <f>IFERROR(_xlfn.STDEV.P(Q14:Q40),"")</f>
        <v>4.714045207910317</v>
      </c>
      <c r="Q9" s="14"/>
      <c r="R9" s="4"/>
      <c r="S9" s="42">
        <f t="shared" ref="S9:AU9" si="7">IFERROR(_xlfn.STDEV.P(T14:T40),"")</f>
        <v>4.9943278484292932</v>
      </c>
      <c r="T9" s="42" t="str">
        <f t="shared" si="7"/>
        <v/>
      </c>
      <c r="U9" s="42">
        <f t="shared" si="7"/>
        <v>3.9283710065919304</v>
      </c>
      <c r="V9" s="42">
        <f t="shared" si="7"/>
        <v>0</v>
      </c>
      <c r="W9" s="42" t="str">
        <f t="shared" si="7"/>
        <v/>
      </c>
      <c r="X9" s="42" t="str">
        <f t="shared" si="7"/>
        <v/>
      </c>
      <c r="Y9" s="42">
        <f t="shared" si="7"/>
        <v>5.8343808583259289</v>
      </c>
      <c r="Z9" s="42">
        <f t="shared" si="7"/>
        <v>0</v>
      </c>
      <c r="AA9" s="42" t="str">
        <f t="shared" si="7"/>
        <v/>
      </c>
      <c r="AB9" s="42" t="str">
        <f t="shared" si="7"/>
        <v/>
      </c>
      <c r="AC9" s="42">
        <f t="shared" si="7"/>
        <v>5.2971690552596113</v>
      </c>
      <c r="AD9" s="42">
        <f t="shared" si="7"/>
        <v>0</v>
      </c>
      <c r="AE9" s="42" t="str">
        <f t="shared" si="7"/>
        <v/>
      </c>
      <c r="AF9" s="42">
        <f t="shared" si="7"/>
        <v>0</v>
      </c>
      <c r="AG9" s="42" t="str">
        <f t="shared" si="7"/>
        <v/>
      </c>
      <c r="AH9" s="42" t="str">
        <f t="shared" si="7"/>
        <v/>
      </c>
      <c r="AI9" s="42">
        <f t="shared" si="7"/>
        <v>5.196152422706632</v>
      </c>
      <c r="AJ9" s="42" t="str">
        <f t="shared" si="7"/>
        <v/>
      </c>
      <c r="AK9" s="42">
        <f t="shared" si="7"/>
        <v>4.8723710860319329</v>
      </c>
      <c r="AL9" s="42">
        <f t="shared" si="7"/>
        <v>0</v>
      </c>
      <c r="AM9" s="42" t="str">
        <f t="shared" si="7"/>
        <v/>
      </c>
      <c r="AN9" s="42" t="str">
        <f t="shared" si="7"/>
        <v/>
      </c>
      <c r="AO9" s="42">
        <f t="shared" si="7"/>
        <v>4.0018857009211688</v>
      </c>
      <c r="AP9" s="42">
        <f t="shared" si="7"/>
        <v>0</v>
      </c>
      <c r="AQ9" s="42">
        <f t="shared" si="7"/>
        <v>4.1783582524659622</v>
      </c>
      <c r="AR9" s="42">
        <f t="shared" si="7"/>
        <v>0</v>
      </c>
      <c r="AS9" s="42">
        <f t="shared" si="7"/>
        <v>4.8989794855663558</v>
      </c>
      <c r="AT9" s="42">
        <f t="shared" si="7"/>
        <v>0</v>
      </c>
      <c r="AU9" s="42" t="str">
        <f t="shared" si="7"/>
        <v/>
      </c>
      <c r="AV9" s="13">
        <f>_xlfn.STDEV.P(AX14:AX40)</f>
        <v>53.279454523750736</v>
      </c>
      <c r="AW9" s="4"/>
      <c r="AX9" s="42">
        <f>IFERROR(_xlfn.STDEV.P(AY14:AY40),"")</f>
        <v>4.1791602409945323</v>
      </c>
      <c r="AY9" s="4"/>
      <c r="BA9" s="18" t="s">
        <v>91</v>
      </c>
      <c r="BB9" s="28" t="s">
        <v>21</v>
      </c>
      <c r="BC9" s="5" t="s">
        <v>96</v>
      </c>
    </row>
    <row r="10" spans="1:56" ht="3.75" customHeight="1">
      <c r="A10" s="15"/>
      <c r="O10" s="4"/>
      <c r="R10" s="4"/>
      <c r="AW10" s="4"/>
      <c r="AX10" s="8"/>
      <c r="AY10" s="8"/>
    </row>
    <row r="11" spans="1:56" ht="13.5" customHeight="1">
      <c r="A11" s="18" t="s">
        <v>32</v>
      </c>
      <c r="C11" s="41" t="str">
        <f>BB9</f>
        <v>A</v>
      </c>
      <c r="E11" s="41">
        <f t="shared" ref="E11:N11" si="8">COUNTIF(E14:E40,$C$11)</f>
        <v>1</v>
      </c>
      <c r="F11" s="41">
        <f t="shared" si="8"/>
        <v>0</v>
      </c>
      <c r="G11" s="41">
        <f t="shared" si="8"/>
        <v>6</v>
      </c>
      <c r="H11" s="41">
        <f t="shared" si="8"/>
        <v>0</v>
      </c>
      <c r="I11" s="41">
        <f t="shared" si="8"/>
        <v>0</v>
      </c>
      <c r="J11" s="41">
        <f t="shared" si="8"/>
        <v>0</v>
      </c>
      <c r="K11" s="41">
        <f t="shared" si="8"/>
        <v>0</v>
      </c>
      <c r="L11" s="41">
        <f t="shared" si="8"/>
        <v>0</v>
      </c>
      <c r="M11" s="41">
        <f t="shared" si="8"/>
        <v>1</v>
      </c>
      <c r="N11" s="16">
        <f t="shared" si="8"/>
        <v>0</v>
      </c>
      <c r="O11" s="4"/>
      <c r="P11" s="41">
        <f>COUNTIF(P14:P40,$C$11)</f>
        <v>2</v>
      </c>
      <c r="Q11" s="16">
        <f>COUNTIF(Q14:Q40,$C$11)</f>
        <v>0</v>
      </c>
      <c r="R11" s="4"/>
      <c r="S11" s="41">
        <f t="shared" ref="S11:AU11" si="9">COUNTIF(S14:S40,$C$11)</f>
        <v>1</v>
      </c>
      <c r="T11" s="41">
        <f t="shared" si="9"/>
        <v>0</v>
      </c>
      <c r="U11" s="41">
        <f t="shared" si="9"/>
        <v>0</v>
      </c>
      <c r="V11" s="41">
        <f t="shared" si="9"/>
        <v>0</v>
      </c>
      <c r="W11" s="41">
        <f t="shared" si="9"/>
        <v>0</v>
      </c>
      <c r="X11" s="41">
        <f t="shared" si="9"/>
        <v>0</v>
      </c>
      <c r="Y11" s="41">
        <f t="shared" si="9"/>
        <v>1</v>
      </c>
      <c r="Z11" s="41">
        <f t="shared" si="9"/>
        <v>0</v>
      </c>
      <c r="AA11" s="41">
        <f t="shared" si="9"/>
        <v>0</v>
      </c>
      <c r="AB11" s="41">
        <f t="shared" si="9"/>
        <v>0</v>
      </c>
      <c r="AC11" s="41">
        <f t="shared" si="9"/>
        <v>2</v>
      </c>
      <c r="AD11" s="41">
        <f t="shared" si="9"/>
        <v>0</v>
      </c>
      <c r="AE11" s="41">
        <f t="shared" si="9"/>
        <v>0</v>
      </c>
      <c r="AF11" s="41">
        <f t="shared" si="9"/>
        <v>0</v>
      </c>
      <c r="AG11" s="41">
        <f t="shared" si="9"/>
        <v>0</v>
      </c>
      <c r="AH11" s="41">
        <f t="shared" si="9"/>
        <v>0</v>
      </c>
      <c r="AI11" s="41">
        <f t="shared" si="9"/>
        <v>4</v>
      </c>
      <c r="AJ11" s="41">
        <f t="shared" si="9"/>
        <v>0</v>
      </c>
      <c r="AK11" s="41">
        <f t="shared" si="9"/>
        <v>3</v>
      </c>
      <c r="AL11" s="41">
        <f t="shared" si="9"/>
        <v>0</v>
      </c>
      <c r="AM11" s="41">
        <f t="shared" si="9"/>
        <v>0</v>
      </c>
      <c r="AN11" s="41">
        <f t="shared" si="9"/>
        <v>0</v>
      </c>
      <c r="AO11" s="41">
        <f t="shared" si="9"/>
        <v>2</v>
      </c>
      <c r="AP11" s="41">
        <f t="shared" si="9"/>
        <v>0</v>
      </c>
      <c r="AQ11" s="41">
        <f t="shared" si="9"/>
        <v>1</v>
      </c>
      <c r="AR11" s="41">
        <f t="shared" si="9"/>
        <v>0</v>
      </c>
      <c r="AS11" s="41">
        <f t="shared" si="9"/>
        <v>0</v>
      </c>
      <c r="AT11" s="41">
        <f t="shared" si="9"/>
        <v>0</v>
      </c>
      <c r="AU11" s="41">
        <f t="shared" si="9"/>
        <v>0</v>
      </c>
      <c r="AV11" s="16">
        <f>COUNTIF(AV14:AV40,"A")</f>
        <v>0</v>
      </c>
      <c r="AW11" s="4"/>
      <c r="AX11" s="41">
        <f>SUM(E11:AU11)</f>
        <v>24</v>
      </c>
      <c r="AY11" s="4"/>
      <c r="BA11" s="18" t="s">
        <v>91</v>
      </c>
      <c r="BB11" s="28" t="s">
        <v>22</v>
      </c>
      <c r="BC11" s="5" t="s">
        <v>97</v>
      </c>
    </row>
    <row r="12" spans="1:56" ht="13.5" customHeight="1">
      <c r="A12" s="18" t="s">
        <v>32</v>
      </c>
      <c r="C12" s="41" t="str">
        <f>BB11</f>
        <v>F</v>
      </c>
      <c r="E12" s="41">
        <f t="shared" ref="E12:N12" si="10">COUNTIF(E14:E40,$C$12)</f>
        <v>2</v>
      </c>
      <c r="F12" s="41">
        <f t="shared" si="10"/>
        <v>0</v>
      </c>
      <c r="G12" s="41">
        <f t="shared" si="10"/>
        <v>4</v>
      </c>
      <c r="H12" s="41">
        <f t="shared" si="10"/>
        <v>0</v>
      </c>
      <c r="I12" s="41">
        <f t="shared" si="10"/>
        <v>0</v>
      </c>
      <c r="J12" s="41">
        <f t="shared" si="10"/>
        <v>0</v>
      </c>
      <c r="K12" s="41">
        <f t="shared" si="10"/>
        <v>1</v>
      </c>
      <c r="L12" s="41">
        <f t="shared" si="10"/>
        <v>0</v>
      </c>
      <c r="M12" s="41">
        <f t="shared" si="10"/>
        <v>11</v>
      </c>
      <c r="N12" s="16">
        <f t="shared" si="10"/>
        <v>0</v>
      </c>
      <c r="O12" s="8" t="s">
        <v>24</v>
      </c>
      <c r="P12" s="41">
        <f>COUNTIF(P14:P40,$C$12)</f>
        <v>0</v>
      </c>
      <c r="Q12" s="16">
        <f>COUNTIF(Q14:Q40,$C$12)</f>
        <v>0</v>
      </c>
      <c r="R12" s="8" t="s">
        <v>33</v>
      </c>
      <c r="S12" s="41">
        <f t="shared" ref="S12:AU12" si="11">COUNTIF(S14:S40,$C$12)</f>
        <v>2</v>
      </c>
      <c r="T12" s="41">
        <f t="shared" si="11"/>
        <v>0</v>
      </c>
      <c r="U12" s="41">
        <f t="shared" si="11"/>
        <v>2</v>
      </c>
      <c r="V12" s="41">
        <f t="shared" si="11"/>
        <v>0</v>
      </c>
      <c r="W12" s="41">
        <f t="shared" si="11"/>
        <v>0</v>
      </c>
      <c r="X12" s="41">
        <f t="shared" si="11"/>
        <v>0</v>
      </c>
      <c r="Y12" s="41">
        <f t="shared" si="11"/>
        <v>4</v>
      </c>
      <c r="Z12" s="41">
        <f t="shared" si="11"/>
        <v>0</v>
      </c>
      <c r="AA12" s="41">
        <f t="shared" si="11"/>
        <v>0</v>
      </c>
      <c r="AB12" s="41">
        <f t="shared" si="11"/>
        <v>0</v>
      </c>
      <c r="AC12" s="41">
        <f t="shared" si="11"/>
        <v>3</v>
      </c>
      <c r="AD12" s="41">
        <f t="shared" si="11"/>
        <v>0</v>
      </c>
      <c r="AE12" s="41">
        <f t="shared" si="11"/>
        <v>0</v>
      </c>
      <c r="AF12" s="41">
        <f t="shared" si="11"/>
        <v>0</v>
      </c>
      <c r="AG12" s="41">
        <f t="shared" si="11"/>
        <v>0</v>
      </c>
      <c r="AH12" s="41">
        <f t="shared" si="11"/>
        <v>0</v>
      </c>
      <c r="AI12" s="41">
        <f t="shared" si="11"/>
        <v>2</v>
      </c>
      <c r="AJ12" s="41">
        <f t="shared" si="11"/>
        <v>0</v>
      </c>
      <c r="AK12" s="41">
        <f t="shared" si="11"/>
        <v>2</v>
      </c>
      <c r="AL12" s="41">
        <f t="shared" si="11"/>
        <v>0</v>
      </c>
      <c r="AM12" s="41">
        <f t="shared" si="11"/>
        <v>0</v>
      </c>
      <c r="AN12" s="41">
        <f t="shared" si="11"/>
        <v>0</v>
      </c>
      <c r="AO12" s="41">
        <f t="shared" si="11"/>
        <v>1</v>
      </c>
      <c r="AP12" s="41">
        <f t="shared" si="11"/>
        <v>0</v>
      </c>
      <c r="AQ12" s="41">
        <f t="shared" si="11"/>
        <v>1</v>
      </c>
      <c r="AR12" s="41">
        <f t="shared" si="11"/>
        <v>0</v>
      </c>
      <c r="AS12" s="41">
        <f t="shared" si="11"/>
        <v>3</v>
      </c>
      <c r="AT12" s="41">
        <f t="shared" si="11"/>
        <v>0</v>
      </c>
      <c r="AU12" s="41">
        <f t="shared" si="11"/>
        <v>0</v>
      </c>
      <c r="AV12" s="16">
        <f>COUNTIF(AV14:AV40,"F")</f>
        <v>0</v>
      </c>
      <c r="AW12" s="4"/>
      <c r="AX12" s="41">
        <f>SUM(E12:AU12)</f>
        <v>38</v>
      </c>
      <c r="AY12" s="4"/>
    </row>
    <row r="13" spans="1:56" ht="3.75" customHeight="1">
      <c r="AW13" s="4"/>
      <c r="AX13" s="4"/>
      <c r="AY13" s="4"/>
    </row>
    <row r="14" spans="1:56" ht="13.5" customHeight="1">
      <c r="A14" s="29" t="s">
        <v>135</v>
      </c>
      <c r="B14" s="11">
        <v>200611060542</v>
      </c>
      <c r="C14" s="43" t="s">
        <v>80</v>
      </c>
      <c r="E14" s="10" t="s">
        <v>41</v>
      </c>
      <c r="F14" s="10">
        <v>12.5</v>
      </c>
      <c r="G14" s="10" t="s">
        <v>42</v>
      </c>
      <c r="H14" s="10">
        <v>15</v>
      </c>
      <c r="I14" s="10">
        <v>0</v>
      </c>
      <c r="J14" s="10" t="s">
        <v>79</v>
      </c>
      <c r="K14" s="10" t="s">
        <v>39</v>
      </c>
      <c r="L14" s="10">
        <v>17.5</v>
      </c>
      <c r="M14" s="10" t="s">
        <v>38</v>
      </c>
      <c r="N14" s="10">
        <v>10</v>
      </c>
      <c r="O14" s="36">
        <v>0</v>
      </c>
      <c r="P14" s="10">
        <v>0</v>
      </c>
      <c r="Q14" s="10" t="s">
        <v>79</v>
      </c>
      <c r="R14" s="36" t="s">
        <v>43</v>
      </c>
      <c r="S14" s="10" t="s">
        <v>42</v>
      </c>
      <c r="T14" s="10">
        <v>15</v>
      </c>
      <c r="U14" s="10" t="s">
        <v>41</v>
      </c>
      <c r="V14" s="10">
        <v>12.5</v>
      </c>
      <c r="W14" s="10">
        <v>0</v>
      </c>
      <c r="X14" s="10" t="s">
        <v>79</v>
      </c>
      <c r="Y14" s="10" t="s">
        <v>38</v>
      </c>
      <c r="Z14" s="10">
        <v>10</v>
      </c>
      <c r="AA14" s="10">
        <v>0</v>
      </c>
      <c r="AB14" s="10" t="s">
        <v>79</v>
      </c>
      <c r="AC14" s="10" t="s">
        <v>41</v>
      </c>
      <c r="AD14" s="10">
        <v>12.5</v>
      </c>
      <c r="AE14" s="10">
        <v>0</v>
      </c>
      <c r="AF14" s="10" t="s">
        <v>79</v>
      </c>
      <c r="AG14" s="10">
        <v>0</v>
      </c>
      <c r="AH14" s="10" t="s">
        <v>79</v>
      </c>
      <c r="AI14" s="10" t="s">
        <v>41</v>
      </c>
      <c r="AJ14" s="10">
        <v>12.5</v>
      </c>
      <c r="AK14" s="10" t="s">
        <v>41</v>
      </c>
      <c r="AL14" s="10">
        <v>12.5</v>
      </c>
      <c r="AM14" s="10">
        <v>0</v>
      </c>
      <c r="AN14" s="10" t="s">
        <v>79</v>
      </c>
      <c r="AO14" s="10" t="s">
        <v>42</v>
      </c>
      <c r="AP14" s="10">
        <v>15</v>
      </c>
      <c r="AQ14" s="10" t="s">
        <v>42</v>
      </c>
      <c r="AR14" s="10">
        <v>15</v>
      </c>
      <c r="AS14" s="10">
        <v>0</v>
      </c>
      <c r="AT14" s="10" t="s">
        <v>79</v>
      </c>
      <c r="AU14" s="10">
        <v>0</v>
      </c>
      <c r="AV14" s="10" t="str">
        <f>IF(AU14="F",0,IF(AU14="E",10,IF(AU14="D",12.5,IF(AU14="C",15,IF(AU14="B",17.5,IF(AU14="A",20,""))))))</f>
        <v/>
      </c>
      <c r="AW14" s="4"/>
      <c r="AX14" s="44">
        <f t="shared" ref="AX14:AX40" si="12">SUM(F14,H14,J14,L14,N14,Q14,T14,V14,X14,Z14,AB14,AD14,AF14,AH14,AJ14,AL14,AN14,AP14,AR14,AT14,AV14)</f>
        <v>160</v>
      </c>
      <c r="AY14" s="42">
        <f>IFERROR(AVERAGE(F14,H14,J14,L14,N14,Q14,T14,V14,X14,Z14,AB14,AD14,AF14,AH14,AJ14,AL14,AN14,AP14,AR14,AT14,AV14),"")</f>
        <v>13.333333333333334</v>
      </c>
      <c r="BA14" s="25" t="s">
        <v>98</v>
      </c>
      <c r="BB14" s="26" t="s">
        <v>21</v>
      </c>
      <c r="BC14" s="26"/>
    </row>
    <row r="15" spans="1:56" ht="13.5" customHeight="1">
      <c r="A15" s="29" t="s">
        <v>136</v>
      </c>
      <c r="B15" s="11">
        <v>200608140315</v>
      </c>
      <c r="C15" s="43" t="s">
        <v>80</v>
      </c>
      <c r="E15" s="10" t="s">
        <v>42</v>
      </c>
      <c r="F15" s="10">
        <v>15</v>
      </c>
      <c r="G15" s="10" t="s">
        <v>21</v>
      </c>
      <c r="H15" s="10">
        <v>20</v>
      </c>
      <c r="I15" s="10">
        <v>0</v>
      </c>
      <c r="J15" s="10" t="s">
        <v>79</v>
      </c>
      <c r="K15" s="10" t="s">
        <v>42</v>
      </c>
      <c r="L15" s="10">
        <v>15</v>
      </c>
      <c r="M15" s="10" t="s">
        <v>38</v>
      </c>
      <c r="N15" s="10">
        <v>10</v>
      </c>
      <c r="O15" s="36">
        <v>0</v>
      </c>
      <c r="P15" s="10">
        <v>0</v>
      </c>
      <c r="Q15" s="10" t="s">
        <v>79</v>
      </c>
      <c r="R15" s="36" t="s">
        <v>46</v>
      </c>
      <c r="S15" s="10" t="s">
        <v>42</v>
      </c>
      <c r="T15" s="10">
        <v>15</v>
      </c>
      <c r="U15" s="10" t="s">
        <v>41</v>
      </c>
      <c r="V15" s="10">
        <v>12.5</v>
      </c>
      <c r="W15" s="10">
        <v>0</v>
      </c>
      <c r="X15" s="10" t="s">
        <v>79</v>
      </c>
      <c r="Y15" s="10" t="s">
        <v>42</v>
      </c>
      <c r="Z15" s="10">
        <v>15</v>
      </c>
      <c r="AA15" s="10">
        <v>0</v>
      </c>
      <c r="AB15" s="10" t="s">
        <v>79</v>
      </c>
      <c r="AC15" s="10" t="s">
        <v>42</v>
      </c>
      <c r="AD15" s="10">
        <v>15</v>
      </c>
      <c r="AE15" s="10">
        <v>0</v>
      </c>
      <c r="AF15" s="10" t="s">
        <v>79</v>
      </c>
      <c r="AG15" s="10">
        <v>0</v>
      </c>
      <c r="AH15" s="10" t="s">
        <v>79</v>
      </c>
      <c r="AI15" s="10" t="s">
        <v>42</v>
      </c>
      <c r="AJ15" s="10">
        <v>15</v>
      </c>
      <c r="AK15" s="10" t="s">
        <v>41</v>
      </c>
      <c r="AL15" s="10">
        <v>12.5</v>
      </c>
      <c r="AM15" s="10">
        <v>0</v>
      </c>
      <c r="AN15" s="10" t="s">
        <v>79</v>
      </c>
      <c r="AO15" s="10" t="s">
        <v>39</v>
      </c>
      <c r="AP15" s="10">
        <v>17.5</v>
      </c>
      <c r="AQ15" s="10" t="s">
        <v>41</v>
      </c>
      <c r="AR15" s="10">
        <v>12.5</v>
      </c>
      <c r="AS15" s="10">
        <v>0</v>
      </c>
      <c r="AT15" s="10" t="s">
        <v>79</v>
      </c>
      <c r="AU15" s="10">
        <v>0</v>
      </c>
      <c r="AV15" s="10" t="str">
        <f t="shared" ref="AV15:AV40" si="13">IF(AU15="F",0,IF(AU15="E",10,IF(AU15="D",12.5,IF(AU15="C",15,IF(AU15="B",17.5,IF(AU15="A",20,""))))))</f>
        <v/>
      </c>
      <c r="AW15" s="4"/>
      <c r="AX15" s="44">
        <f t="shared" si="12"/>
        <v>175</v>
      </c>
      <c r="AY15" s="42">
        <f t="shared" ref="AY15:AY40" si="14">IFERROR(AVERAGE(F15,H15,J15,L15,N15,Q15,T15,V15,X15,Z15,AB15,AD15,AF15,AH15,AJ15,AL15,AN15,AP15,AR15,AT15,AV15),"")</f>
        <v>14.583333333333334</v>
      </c>
      <c r="BA15" s="25"/>
      <c r="BD15" s="7" t="s">
        <v>21</v>
      </c>
    </row>
    <row r="16" spans="1:56" ht="13.5" customHeight="1">
      <c r="A16" s="29" t="s">
        <v>137</v>
      </c>
      <c r="B16" s="11">
        <v>200606221059</v>
      </c>
      <c r="C16" s="43" t="s">
        <v>78</v>
      </c>
      <c r="E16" s="10" t="s">
        <v>38</v>
      </c>
      <c r="F16" s="10">
        <v>10</v>
      </c>
      <c r="G16" s="10" t="s">
        <v>38</v>
      </c>
      <c r="H16" s="10">
        <v>10</v>
      </c>
      <c r="I16" s="10">
        <v>0</v>
      </c>
      <c r="J16" s="10" t="s">
        <v>79</v>
      </c>
      <c r="K16" s="10" t="s">
        <v>41</v>
      </c>
      <c r="L16" s="10">
        <v>12.5</v>
      </c>
      <c r="M16" s="10" t="s">
        <v>79</v>
      </c>
      <c r="N16" s="10" t="s">
        <v>79</v>
      </c>
      <c r="O16" s="36">
        <v>0</v>
      </c>
      <c r="P16" s="10">
        <v>0</v>
      </c>
      <c r="Q16" s="10" t="s">
        <v>79</v>
      </c>
      <c r="R16" s="36" t="s">
        <v>43</v>
      </c>
      <c r="S16" s="10" t="s">
        <v>39</v>
      </c>
      <c r="T16" s="10">
        <v>17.5</v>
      </c>
      <c r="U16" s="10" t="s">
        <v>38</v>
      </c>
      <c r="V16" s="10">
        <v>10</v>
      </c>
      <c r="W16" s="10">
        <v>0</v>
      </c>
      <c r="X16" s="10" t="s">
        <v>79</v>
      </c>
      <c r="Y16" s="10" t="s">
        <v>38</v>
      </c>
      <c r="Z16" s="10">
        <v>10</v>
      </c>
      <c r="AA16" s="10">
        <v>0</v>
      </c>
      <c r="AB16" s="10" t="s">
        <v>79</v>
      </c>
      <c r="AC16" s="10" t="s">
        <v>38</v>
      </c>
      <c r="AD16" s="10">
        <v>10</v>
      </c>
      <c r="AE16" s="10">
        <v>0</v>
      </c>
      <c r="AF16" s="10" t="s">
        <v>79</v>
      </c>
      <c r="AG16" s="10">
        <v>0</v>
      </c>
      <c r="AH16" s="10" t="s">
        <v>79</v>
      </c>
      <c r="AI16" s="10" t="s">
        <v>38</v>
      </c>
      <c r="AJ16" s="10">
        <v>10</v>
      </c>
      <c r="AK16" s="10" t="s">
        <v>38</v>
      </c>
      <c r="AL16" s="10">
        <v>10</v>
      </c>
      <c r="AM16" s="10">
        <v>0</v>
      </c>
      <c r="AN16" s="10" t="s">
        <v>79</v>
      </c>
      <c r="AO16" s="10" t="s">
        <v>38</v>
      </c>
      <c r="AP16" s="10">
        <v>10</v>
      </c>
      <c r="AQ16" s="10">
        <v>0</v>
      </c>
      <c r="AR16" s="10" t="s">
        <v>79</v>
      </c>
      <c r="AS16" s="10" t="s">
        <v>38</v>
      </c>
      <c r="AT16" s="10">
        <v>10</v>
      </c>
      <c r="AU16" s="10">
        <v>0</v>
      </c>
      <c r="AV16" s="10" t="str">
        <f t="shared" si="13"/>
        <v/>
      </c>
      <c r="AW16" s="4"/>
      <c r="AX16" s="44">
        <f t="shared" si="12"/>
        <v>120</v>
      </c>
      <c r="AY16" s="42">
        <f t="shared" si="14"/>
        <v>10.909090909090908</v>
      </c>
      <c r="BA16" s="25" t="s">
        <v>98</v>
      </c>
      <c r="BB16" s="27" t="s">
        <v>22</v>
      </c>
      <c r="BC16" s="27"/>
      <c r="BD16" s="7" t="s">
        <v>39</v>
      </c>
    </row>
    <row r="17" spans="1:56" ht="13.5" customHeight="1">
      <c r="A17" s="29" t="s">
        <v>138</v>
      </c>
      <c r="B17" s="11">
        <v>200612270033</v>
      </c>
      <c r="C17" s="43" t="s">
        <v>78</v>
      </c>
      <c r="E17" s="10" t="s">
        <v>42</v>
      </c>
      <c r="F17" s="10">
        <v>15</v>
      </c>
      <c r="G17" s="10" t="s">
        <v>21</v>
      </c>
      <c r="H17" s="10">
        <v>20</v>
      </c>
      <c r="I17" s="10">
        <v>0</v>
      </c>
      <c r="J17" s="10" t="s">
        <v>79</v>
      </c>
      <c r="K17" s="10" t="s">
        <v>39</v>
      </c>
      <c r="L17" s="10">
        <v>17.5</v>
      </c>
      <c r="M17" s="10" t="s">
        <v>39</v>
      </c>
      <c r="N17" s="10">
        <v>17.5</v>
      </c>
      <c r="O17" s="36">
        <v>0</v>
      </c>
      <c r="P17" s="10">
        <v>0</v>
      </c>
      <c r="Q17" s="10" t="s">
        <v>79</v>
      </c>
      <c r="R17" s="36" t="s">
        <v>46</v>
      </c>
      <c r="S17" s="10" t="s">
        <v>21</v>
      </c>
      <c r="T17" s="10">
        <v>20</v>
      </c>
      <c r="U17" s="10" t="s">
        <v>39</v>
      </c>
      <c r="V17" s="10">
        <v>17.5</v>
      </c>
      <c r="W17" s="10">
        <v>0</v>
      </c>
      <c r="X17" s="10" t="s">
        <v>79</v>
      </c>
      <c r="Y17" s="10" t="s">
        <v>39</v>
      </c>
      <c r="Z17" s="10">
        <v>17.5</v>
      </c>
      <c r="AA17" s="10">
        <v>0</v>
      </c>
      <c r="AB17" s="10" t="s">
        <v>79</v>
      </c>
      <c r="AC17" s="10" t="s">
        <v>39</v>
      </c>
      <c r="AD17" s="10">
        <v>17.5</v>
      </c>
      <c r="AE17" s="10">
        <v>0</v>
      </c>
      <c r="AF17" s="10" t="s">
        <v>79</v>
      </c>
      <c r="AG17" s="10">
        <v>0</v>
      </c>
      <c r="AH17" s="10" t="s">
        <v>79</v>
      </c>
      <c r="AI17" s="10" t="s">
        <v>21</v>
      </c>
      <c r="AJ17" s="10">
        <v>20</v>
      </c>
      <c r="AK17" s="10" t="s">
        <v>21</v>
      </c>
      <c r="AL17" s="10">
        <v>20</v>
      </c>
      <c r="AM17" s="10">
        <v>0</v>
      </c>
      <c r="AN17" s="10" t="s">
        <v>79</v>
      </c>
      <c r="AO17" s="10" t="s">
        <v>41</v>
      </c>
      <c r="AP17" s="10">
        <v>12.5</v>
      </c>
      <c r="AQ17" s="10" t="s">
        <v>42</v>
      </c>
      <c r="AR17" s="10">
        <v>15</v>
      </c>
      <c r="AS17" s="10">
        <v>0</v>
      </c>
      <c r="AT17" s="10" t="s">
        <v>79</v>
      </c>
      <c r="AU17" s="10">
        <v>0</v>
      </c>
      <c r="AV17" s="10" t="str">
        <f t="shared" si="13"/>
        <v/>
      </c>
      <c r="AW17" s="4"/>
      <c r="AX17" s="44">
        <f t="shared" si="12"/>
        <v>210</v>
      </c>
      <c r="AY17" s="42">
        <f t="shared" si="14"/>
        <v>17.5</v>
      </c>
      <c r="BA17" s="25"/>
      <c r="BD17" s="7" t="s">
        <v>42</v>
      </c>
    </row>
    <row r="18" spans="1:56" ht="13.5" customHeight="1">
      <c r="A18" s="29" t="s">
        <v>139</v>
      </c>
      <c r="B18" s="11">
        <v>200608018214</v>
      </c>
      <c r="C18" s="43" t="s">
        <v>78</v>
      </c>
      <c r="E18" s="10" t="s">
        <v>38</v>
      </c>
      <c r="F18" s="10">
        <v>10</v>
      </c>
      <c r="G18" s="10" t="s">
        <v>38</v>
      </c>
      <c r="H18" s="10">
        <v>10</v>
      </c>
      <c r="I18" s="10">
        <v>0</v>
      </c>
      <c r="J18" s="10" t="s">
        <v>79</v>
      </c>
      <c r="K18" s="10" t="s">
        <v>42</v>
      </c>
      <c r="L18" s="10">
        <v>15</v>
      </c>
      <c r="M18" s="10" t="s">
        <v>38</v>
      </c>
      <c r="N18" s="10">
        <v>10</v>
      </c>
      <c r="O18" s="36">
        <v>0</v>
      </c>
      <c r="P18" s="10">
        <v>0</v>
      </c>
      <c r="Q18" s="10" t="s">
        <v>79</v>
      </c>
      <c r="R18" s="36" t="s">
        <v>46</v>
      </c>
      <c r="S18" s="10" t="s">
        <v>42</v>
      </c>
      <c r="T18" s="10">
        <v>15</v>
      </c>
      <c r="U18" s="10" t="s">
        <v>38</v>
      </c>
      <c r="V18" s="10">
        <v>10</v>
      </c>
      <c r="W18" s="10">
        <v>0</v>
      </c>
      <c r="X18" s="10" t="s">
        <v>79</v>
      </c>
      <c r="Y18" s="10" t="s">
        <v>42</v>
      </c>
      <c r="Z18" s="10">
        <v>15</v>
      </c>
      <c r="AA18" s="10">
        <v>0</v>
      </c>
      <c r="AB18" s="10" t="s">
        <v>79</v>
      </c>
      <c r="AC18" s="10" t="s">
        <v>38</v>
      </c>
      <c r="AD18" s="10">
        <v>10</v>
      </c>
      <c r="AE18" s="10">
        <v>0</v>
      </c>
      <c r="AF18" s="10" t="s">
        <v>79</v>
      </c>
      <c r="AG18" s="10">
        <v>0</v>
      </c>
      <c r="AH18" s="10" t="s">
        <v>79</v>
      </c>
      <c r="AI18" s="10" t="s">
        <v>41</v>
      </c>
      <c r="AJ18" s="10">
        <v>12.5</v>
      </c>
      <c r="AK18" s="10" t="s">
        <v>41</v>
      </c>
      <c r="AL18" s="10">
        <v>12.5</v>
      </c>
      <c r="AM18" s="10">
        <v>0</v>
      </c>
      <c r="AN18" s="10" t="s">
        <v>79</v>
      </c>
      <c r="AO18" s="10" t="s">
        <v>38</v>
      </c>
      <c r="AP18" s="10">
        <v>10</v>
      </c>
      <c r="AQ18" s="10" t="s">
        <v>38</v>
      </c>
      <c r="AR18" s="10">
        <v>10</v>
      </c>
      <c r="AS18" s="10">
        <v>0</v>
      </c>
      <c r="AT18" s="10" t="s">
        <v>79</v>
      </c>
      <c r="AU18" s="10">
        <v>0</v>
      </c>
      <c r="AV18" s="10" t="str">
        <f t="shared" si="13"/>
        <v/>
      </c>
      <c r="AW18" s="4"/>
      <c r="AX18" s="44">
        <f t="shared" si="12"/>
        <v>140</v>
      </c>
      <c r="AY18" s="42">
        <f t="shared" si="14"/>
        <v>11.666666666666666</v>
      </c>
      <c r="BA18" s="25" t="s">
        <v>98</v>
      </c>
      <c r="BB18" s="30" t="s">
        <v>39</v>
      </c>
      <c r="BD18" s="7" t="s">
        <v>41</v>
      </c>
    </row>
    <row r="19" spans="1:56" ht="13.5" customHeight="1">
      <c r="A19" s="29" t="s">
        <v>140</v>
      </c>
      <c r="B19" s="11">
        <v>200611294224</v>
      </c>
      <c r="C19" s="43" t="s">
        <v>80</v>
      </c>
      <c r="E19" s="10" t="s">
        <v>21</v>
      </c>
      <c r="F19" s="10">
        <v>20</v>
      </c>
      <c r="G19" s="10" t="s">
        <v>39</v>
      </c>
      <c r="H19" s="10">
        <v>17.5</v>
      </c>
      <c r="I19" s="10">
        <v>0</v>
      </c>
      <c r="J19" s="10" t="s">
        <v>79</v>
      </c>
      <c r="K19" s="10" t="s">
        <v>39</v>
      </c>
      <c r="L19" s="10">
        <v>17.5</v>
      </c>
      <c r="M19" s="10" t="s">
        <v>42</v>
      </c>
      <c r="N19" s="10">
        <v>15</v>
      </c>
      <c r="O19" s="36">
        <v>0</v>
      </c>
      <c r="P19" s="10">
        <v>0</v>
      </c>
      <c r="Q19" s="10" t="s">
        <v>79</v>
      </c>
      <c r="R19" s="36" t="s">
        <v>43</v>
      </c>
      <c r="S19" s="10" t="s">
        <v>39</v>
      </c>
      <c r="T19" s="10">
        <v>17.5</v>
      </c>
      <c r="U19" s="10" t="s">
        <v>42</v>
      </c>
      <c r="V19" s="10">
        <v>15</v>
      </c>
      <c r="W19" s="10">
        <v>0</v>
      </c>
      <c r="X19" s="10" t="s">
        <v>79</v>
      </c>
      <c r="Y19" s="10" t="s">
        <v>39</v>
      </c>
      <c r="Z19" s="10">
        <v>17.5</v>
      </c>
      <c r="AA19" s="10">
        <v>0</v>
      </c>
      <c r="AB19" s="10" t="s">
        <v>79</v>
      </c>
      <c r="AC19" s="10" t="s">
        <v>39</v>
      </c>
      <c r="AD19" s="10">
        <v>17.5</v>
      </c>
      <c r="AE19" s="10">
        <v>0</v>
      </c>
      <c r="AF19" s="10" t="s">
        <v>79</v>
      </c>
      <c r="AG19" s="10">
        <v>0</v>
      </c>
      <c r="AH19" s="10" t="s">
        <v>79</v>
      </c>
      <c r="AI19" s="10" t="s">
        <v>21</v>
      </c>
      <c r="AJ19" s="10">
        <v>20</v>
      </c>
      <c r="AK19" s="10" t="s">
        <v>21</v>
      </c>
      <c r="AL19" s="10">
        <v>20</v>
      </c>
      <c r="AM19" s="10">
        <v>0</v>
      </c>
      <c r="AN19" s="10" t="s">
        <v>79</v>
      </c>
      <c r="AO19" s="10" t="s">
        <v>39</v>
      </c>
      <c r="AP19" s="10">
        <v>17.5</v>
      </c>
      <c r="AQ19" s="10" t="s">
        <v>39</v>
      </c>
      <c r="AR19" s="10">
        <v>17.5</v>
      </c>
      <c r="AS19" s="10">
        <v>0</v>
      </c>
      <c r="AT19" s="10" t="s">
        <v>79</v>
      </c>
      <c r="AU19" s="10">
        <v>0</v>
      </c>
      <c r="AV19" s="10" t="str">
        <f t="shared" si="13"/>
        <v/>
      </c>
      <c r="AW19" s="4"/>
      <c r="AX19" s="44">
        <f t="shared" si="12"/>
        <v>212.5</v>
      </c>
      <c r="AY19" s="42">
        <f t="shared" si="14"/>
        <v>17.708333333333332</v>
      </c>
      <c r="BA19" s="25"/>
      <c r="BD19" s="7" t="s">
        <v>38</v>
      </c>
    </row>
    <row r="20" spans="1:56" ht="13.5" customHeight="1">
      <c r="A20" s="29" t="s">
        <v>141</v>
      </c>
      <c r="B20" s="11">
        <v>200506078252</v>
      </c>
      <c r="C20" s="43" t="s">
        <v>80</v>
      </c>
      <c r="E20" s="10" t="s">
        <v>41</v>
      </c>
      <c r="F20" s="10">
        <v>12.5</v>
      </c>
      <c r="G20" s="10" t="s">
        <v>22</v>
      </c>
      <c r="H20" s="10">
        <v>0</v>
      </c>
      <c r="I20" s="10">
        <v>0</v>
      </c>
      <c r="J20" s="10" t="s">
        <v>79</v>
      </c>
      <c r="K20" s="10" t="s">
        <v>41</v>
      </c>
      <c r="L20" s="10">
        <v>12.5</v>
      </c>
      <c r="M20" s="10" t="s">
        <v>22</v>
      </c>
      <c r="N20" s="10">
        <v>0</v>
      </c>
      <c r="O20" s="36" t="s">
        <v>124</v>
      </c>
      <c r="P20" s="10" t="s">
        <v>21</v>
      </c>
      <c r="Q20" s="10">
        <v>20</v>
      </c>
      <c r="R20" s="36">
        <v>0</v>
      </c>
      <c r="S20" s="10">
        <v>0</v>
      </c>
      <c r="T20" s="10" t="s">
        <v>79</v>
      </c>
      <c r="U20" s="10" t="s">
        <v>22</v>
      </c>
      <c r="V20" s="10">
        <v>0</v>
      </c>
      <c r="W20" s="10">
        <v>0</v>
      </c>
      <c r="X20" s="10" t="s">
        <v>79</v>
      </c>
      <c r="Y20" s="10" t="s">
        <v>49</v>
      </c>
      <c r="Z20" s="10" t="s">
        <v>79</v>
      </c>
      <c r="AA20" s="10">
        <v>0</v>
      </c>
      <c r="AB20" s="10" t="s">
        <v>79</v>
      </c>
      <c r="AC20" s="10" t="s">
        <v>49</v>
      </c>
      <c r="AD20" s="10" t="s">
        <v>79</v>
      </c>
      <c r="AE20" s="10">
        <v>0</v>
      </c>
      <c r="AF20" s="10" t="s">
        <v>79</v>
      </c>
      <c r="AG20" s="10">
        <v>0</v>
      </c>
      <c r="AH20" s="10" t="s">
        <v>79</v>
      </c>
      <c r="AI20" s="10" t="s">
        <v>49</v>
      </c>
      <c r="AJ20" s="10" t="s">
        <v>79</v>
      </c>
      <c r="AK20" s="10" t="s">
        <v>49</v>
      </c>
      <c r="AL20" s="10" t="s">
        <v>79</v>
      </c>
      <c r="AM20" s="10">
        <v>0</v>
      </c>
      <c r="AN20" s="10" t="s">
        <v>79</v>
      </c>
      <c r="AO20" s="10" t="s">
        <v>42</v>
      </c>
      <c r="AP20" s="10">
        <v>15</v>
      </c>
      <c r="AQ20" s="10">
        <v>0</v>
      </c>
      <c r="AR20" s="10" t="s">
        <v>79</v>
      </c>
      <c r="AS20" s="10" t="s">
        <v>22</v>
      </c>
      <c r="AT20" s="10">
        <v>0</v>
      </c>
      <c r="AU20" s="10">
        <v>0</v>
      </c>
      <c r="AV20" s="10" t="str">
        <f t="shared" si="13"/>
        <v/>
      </c>
      <c r="AW20" s="4"/>
      <c r="AX20" s="44">
        <f t="shared" si="12"/>
        <v>60</v>
      </c>
      <c r="AY20" s="42">
        <f t="shared" si="14"/>
        <v>7.5</v>
      </c>
      <c r="BA20" s="25" t="s">
        <v>93</v>
      </c>
      <c r="BB20" s="27">
        <v>1</v>
      </c>
      <c r="BD20" s="7" t="s">
        <v>22</v>
      </c>
    </row>
    <row r="21" spans="1:56" ht="13.5" customHeight="1">
      <c r="A21" s="29" t="s">
        <v>142</v>
      </c>
      <c r="B21" s="11">
        <v>200609125067</v>
      </c>
      <c r="C21" s="43" t="s">
        <v>80</v>
      </c>
      <c r="E21" s="10" t="s">
        <v>39</v>
      </c>
      <c r="F21" s="10">
        <v>17.5</v>
      </c>
      <c r="G21" s="10" t="s">
        <v>42</v>
      </c>
      <c r="H21" s="10">
        <v>15</v>
      </c>
      <c r="I21" s="10">
        <v>0</v>
      </c>
      <c r="J21" s="10" t="s">
        <v>79</v>
      </c>
      <c r="K21" s="10" t="s">
        <v>42</v>
      </c>
      <c r="L21" s="10">
        <v>15</v>
      </c>
      <c r="M21" s="10" t="s">
        <v>22</v>
      </c>
      <c r="N21" s="10">
        <v>0</v>
      </c>
      <c r="O21" s="36">
        <v>0</v>
      </c>
      <c r="P21" s="10">
        <v>0</v>
      </c>
      <c r="Q21" s="10" t="s">
        <v>79</v>
      </c>
      <c r="R21" s="36" t="s">
        <v>46</v>
      </c>
      <c r="S21" s="10" t="s">
        <v>42</v>
      </c>
      <c r="T21" s="10">
        <v>15</v>
      </c>
      <c r="U21" s="10" t="s">
        <v>42</v>
      </c>
      <c r="V21" s="10">
        <v>15</v>
      </c>
      <c r="W21" s="10">
        <v>0</v>
      </c>
      <c r="X21" s="10" t="s">
        <v>79</v>
      </c>
      <c r="Y21" s="10" t="s">
        <v>38</v>
      </c>
      <c r="Z21" s="10">
        <v>10</v>
      </c>
      <c r="AA21" s="10">
        <v>0</v>
      </c>
      <c r="AB21" s="10" t="s">
        <v>79</v>
      </c>
      <c r="AC21" s="10" t="s">
        <v>41</v>
      </c>
      <c r="AD21" s="10">
        <v>12.5</v>
      </c>
      <c r="AE21" s="10">
        <v>0</v>
      </c>
      <c r="AF21" s="10" t="s">
        <v>79</v>
      </c>
      <c r="AG21" s="10">
        <v>0</v>
      </c>
      <c r="AH21" s="10" t="s">
        <v>79</v>
      </c>
      <c r="AI21" s="10" t="s">
        <v>41</v>
      </c>
      <c r="AJ21" s="10">
        <v>12.5</v>
      </c>
      <c r="AK21" s="10" t="s">
        <v>38</v>
      </c>
      <c r="AL21" s="10">
        <v>10</v>
      </c>
      <c r="AM21" s="10">
        <v>0</v>
      </c>
      <c r="AN21" s="10" t="s">
        <v>79</v>
      </c>
      <c r="AO21" s="10" t="s">
        <v>42</v>
      </c>
      <c r="AP21" s="10">
        <v>15</v>
      </c>
      <c r="AQ21" s="10" t="s">
        <v>39</v>
      </c>
      <c r="AR21" s="10">
        <v>17.5</v>
      </c>
      <c r="AS21" s="10">
        <v>0</v>
      </c>
      <c r="AT21" s="10" t="s">
        <v>79</v>
      </c>
      <c r="AU21" s="10">
        <v>0</v>
      </c>
      <c r="AV21" s="10" t="str">
        <f t="shared" si="13"/>
        <v/>
      </c>
      <c r="AW21" s="4"/>
      <c r="AX21" s="44">
        <f t="shared" si="12"/>
        <v>155</v>
      </c>
      <c r="AY21" s="42">
        <f t="shared" si="14"/>
        <v>12.916666666666666</v>
      </c>
      <c r="BA21" s="25"/>
    </row>
    <row r="22" spans="1:56" ht="13.5" customHeight="1">
      <c r="A22" s="29" t="s">
        <v>143</v>
      </c>
      <c r="B22" s="11">
        <v>200608127619</v>
      </c>
      <c r="C22" s="43" t="s">
        <v>78</v>
      </c>
      <c r="E22" s="10" t="s">
        <v>38</v>
      </c>
      <c r="F22" s="10">
        <v>10</v>
      </c>
      <c r="G22" s="10" t="s">
        <v>22</v>
      </c>
      <c r="H22" s="10">
        <v>0</v>
      </c>
      <c r="I22" s="10">
        <v>0</v>
      </c>
      <c r="J22" s="10" t="s">
        <v>79</v>
      </c>
      <c r="K22" s="10" t="s">
        <v>22</v>
      </c>
      <c r="L22" s="10">
        <v>0</v>
      </c>
      <c r="M22" s="10" t="s">
        <v>22</v>
      </c>
      <c r="N22" s="10">
        <v>0</v>
      </c>
      <c r="O22" s="36">
        <v>0</v>
      </c>
      <c r="P22" s="10">
        <v>0</v>
      </c>
      <c r="Q22" s="10" t="s">
        <v>79</v>
      </c>
      <c r="R22" s="36" t="s">
        <v>46</v>
      </c>
      <c r="S22" s="10" t="s">
        <v>22</v>
      </c>
      <c r="T22" s="10">
        <v>0</v>
      </c>
      <c r="U22" s="10" t="s">
        <v>38</v>
      </c>
      <c r="V22" s="10">
        <v>10</v>
      </c>
      <c r="W22" s="10">
        <v>0</v>
      </c>
      <c r="X22" s="10" t="s">
        <v>79</v>
      </c>
      <c r="Y22" s="10" t="s">
        <v>22</v>
      </c>
      <c r="Z22" s="10">
        <v>0</v>
      </c>
      <c r="AA22" s="10">
        <v>0</v>
      </c>
      <c r="AB22" s="10" t="s">
        <v>79</v>
      </c>
      <c r="AC22" s="10" t="s">
        <v>22</v>
      </c>
      <c r="AD22" s="10">
        <v>0</v>
      </c>
      <c r="AE22" s="10">
        <v>0</v>
      </c>
      <c r="AF22" s="10" t="s">
        <v>79</v>
      </c>
      <c r="AG22" s="10">
        <v>0</v>
      </c>
      <c r="AH22" s="10" t="s">
        <v>79</v>
      </c>
      <c r="AI22" s="10" t="s">
        <v>22</v>
      </c>
      <c r="AJ22" s="10">
        <v>0</v>
      </c>
      <c r="AK22" s="10" t="s">
        <v>22</v>
      </c>
      <c r="AL22" s="10">
        <v>0</v>
      </c>
      <c r="AM22" s="10">
        <v>0</v>
      </c>
      <c r="AN22" s="10" t="s">
        <v>79</v>
      </c>
      <c r="AO22" s="10" t="s">
        <v>22</v>
      </c>
      <c r="AP22" s="10">
        <v>0</v>
      </c>
      <c r="AQ22" s="10" t="s">
        <v>22</v>
      </c>
      <c r="AR22" s="10">
        <v>0</v>
      </c>
      <c r="AS22" s="10">
        <v>0</v>
      </c>
      <c r="AT22" s="10" t="s">
        <v>79</v>
      </c>
      <c r="AU22" s="10">
        <v>0</v>
      </c>
      <c r="AV22" s="10" t="str">
        <f t="shared" si="13"/>
        <v/>
      </c>
      <c r="AW22" s="4"/>
      <c r="AX22" s="44">
        <f t="shared" si="12"/>
        <v>20</v>
      </c>
      <c r="AY22" s="42">
        <f t="shared" si="14"/>
        <v>1.6666666666666667</v>
      </c>
      <c r="BA22" s="25" t="s">
        <v>94</v>
      </c>
      <c r="BB22" s="26">
        <v>500</v>
      </c>
    </row>
    <row r="23" spans="1:56" ht="13.5" customHeight="1">
      <c r="A23" s="29" t="s">
        <v>144</v>
      </c>
      <c r="B23" s="11">
        <v>200610276305</v>
      </c>
      <c r="C23" s="43" t="s">
        <v>78</v>
      </c>
      <c r="E23" s="10" t="s">
        <v>41</v>
      </c>
      <c r="F23" s="10">
        <v>12.5</v>
      </c>
      <c r="G23" s="10" t="s">
        <v>38</v>
      </c>
      <c r="H23" s="10">
        <v>10</v>
      </c>
      <c r="I23" s="10">
        <v>0</v>
      </c>
      <c r="J23" s="10" t="s">
        <v>79</v>
      </c>
      <c r="K23" s="10" t="s">
        <v>41</v>
      </c>
      <c r="L23" s="10">
        <v>12.5</v>
      </c>
      <c r="M23" s="10" t="s">
        <v>22</v>
      </c>
      <c r="N23" s="10">
        <v>0</v>
      </c>
      <c r="O23" s="36">
        <v>0</v>
      </c>
      <c r="P23" s="10">
        <v>0</v>
      </c>
      <c r="Q23" s="10" t="s">
        <v>79</v>
      </c>
      <c r="R23" s="36">
        <v>0</v>
      </c>
      <c r="S23" s="10">
        <v>0</v>
      </c>
      <c r="T23" s="10" t="s">
        <v>79</v>
      </c>
      <c r="U23" s="10" t="s">
        <v>41</v>
      </c>
      <c r="V23" s="10">
        <v>12.5</v>
      </c>
      <c r="W23" s="10">
        <v>0</v>
      </c>
      <c r="X23" s="10" t="s">
        <v>79</v>
      </c>
      <c r="Y23" s="10" t="s">
        <v>38</v>
      </c>
      <c r="Z23" s="10">
        <v>10</v>
      </c>
      <c r="AA23" s="10">
        <v>0</v>
      </c>
      <c r="AB23" s="10" t="s">
        <v>79</v>
      </c>
      <c r="AC23" s="10" t="s">
        <v>38</v>
      </c>
      <c r="AD23" s="10">
        <v>10</v>
      </c>
      <c r="AE23" s="10">
        <v>0</v>
      </c>
      <c r="AF23" s="10" t="s">
        <v>79</v>
      </c>
      <c r="AG23" s="10">
        <v>0</v>
      </c>
      <c r="AH23" s="10" t="s">
        <v>79</v>
      </c>
      <c r="AI23" s="10" t="s">
        <v>38</v>
      </c>
      <c r="AJ23" s="10">
        <v>10</v>
      </c>
      <c r="AK23" s="10" t="s">
        <v>38</v>
      </c>
      <c r="AL23" s="10">
        <v>10</v>
      </c>
      <c r="AM23" s="10">
        <v>0</v>
      </c>
      <c r="AN23" s="10" t="s">
        <v>79</v>
      </c>
      <c r="AO23" s="10" t="s">
        <v>38</v>
      </c>
      <c r="AP23" s="10">
        <v>10</v>
      </c>
      <c r="AQ23" s="10" t="s">
        <v>41</v>
      </c>
      <c r="AR23" s="10">
        <v>12.5</v>
      </c>
      <c r="AS23" s="10">
        <v>0</v>
      </c>
      <c r="AT23" s="10" t="s">
        <v>79</v>
      </c>
      <c r="AU23" s="10">
        <v>0</v>
      </c>
      <c r="AV23" s="10" t="str">
        <f t="shared" si="13"/>
        <v/>
      </c>
      <c r="AW23" s="4"/>
      <c r="AX23" s="44">
        <f t="shared" si="12"/>
        <v>110</v>
      </c>
      <c r="AY23" s="42">
        <f t="shared" si="14"/>
        <v>10</v>
      </c>
      <c r="BA23" s="25"/>
    </row>
    <row r="24" spans="1:56" ht="13.5" customHeight="1">
      <c r="A24" s="29" t="s">
        <v>145</v>
      </c>
      <c r="B24" s="11">
        <v>200609178009</v>
      </c>
      <c r="C24" s="43" t="s">
        <v>80</v>
      </c>
      <c r="E24" s="10" t="s">
        <v>42</v>
      </c>
      <c r="F24" s="10">
        <v>15</v>
      </c>
      <c r="G24" s="10" t="s">
        <v>21</v>
      </c>
      <c r="H24" s="10">
        <v>20</v>
      </c>
      <c r="I24" s="10">
        <v>0</v>
      </c>
      <c r="J24" s="10" t="s">
        <v>79</v>
      </c>
      <c r="K24" s="10" t="s">
        <v>39</v>
      </c>
      <c r="L24" s="10">
        <v>17.5</v>
      </c>
      <c r="M24" s="10" t="s">
        <v>42</v>
      </c>
      <c r="N24" s="10">
        <v>15</v>
      </c>
      <c r="O24" s="36">
        <v>0</v>
      </c>
      <c r="P24" s="10">
        <v>0</v>
      </c>
      <c r="Q24" s="10" t="s">
        <v>79</v>
      </c>
      <c r="R24" s="36" t="s">
        <v>43</v>
      </c>
      <c r="S24" s="10" t="s">
        <v>39</v>
      </c>
      <c r="T24" s="10">
        <v>17.5</v>
      </c>
      <c r="U24" s="10" t="s">
        <v>39</v>
      </c>
      <c r="V24" s="10">
        <v>17.5</v>
      </c>
      <c r="W24" s="10">
        <v>0</v>
      </c>
      <c r="X24" s="10" t="s">
        <v>79</v>
      </c>
      <c r="Y24" s="10" t="s">
        <v>39</v>
      </c>
      <c r="Z24" s="10">
        <v>17.5</v>
      </c>
      <c r="AA24" s="10">
        <v>0</v>
      </c>
      <c r="AB24" s="10" t="s">
        <v>79</v>
      </c>
      <c r="AC24" s="10" t="s">
        <v>21</v>
      </c>
      <c r="AD24" s="10">
        <v>20</v>
      </c>
      <c r="AE24" s="10">
        <v>0</v>
      </c>
      <c r="AF24" s="10" t="s">
        <v>79</v>
      </c>
      <c r="AG24" s="10">
        <v>0</v>
      </c>
      <c r="AH24" s="10" t="s">
        <v>79</v>
      </c>
      <c r="AI24" s="10" t="s">
        <v>21</v>
      </c>
      <c r="AJ24" s="10">
        <v>20</v>
      </c>
      <c r="AK24" s="10" t="s">
        <v>21</v>
      </c>
      <c r="AL24" s="10">
        <v>20</v>
      </c>
      <c r="AM24" s="10">
        <v>0</v>
      </c>
      <c r="AN24" s="10" t="s">
        <v>79</v>
      </c>
      <c r="AO24" s="10" t="s">
        <v>39</v>
      </c>
      <c r="AP24" s="10">
        <v>17.5</v>
      </c>
      <c r="AQ24" s="10" t="s">
        <v>21</v>
      </c>
      <c r="AR24" s="10">
        <v>20</v>
      </c>
      <c r="AS24" s="10">
        <v>0</v>
      </c>
      <c r="AT24" s="10" t="s">
        <v>79</v>
      </c>
      <c r="AU24" s="10">
        <v>0</v>
      </c>
      <c r="AV24" s="10" t="str">
        <f t="shared" si="13"/>
        <v/>
      </c>
      <c r="AW24" s="4"/>
      <c r="AX24" s="44">
        <f t="shared" si="12"/>
        <v>217.5</v>
      </c>
      <c r="AY24" s="42">
        <f t="shared" si="14"/>
        <v>18.125</v>
      </c>
      <c r="BA24" s="25" t="s">
        <v>95</v>
      </c>
      <c r="BB24" s="27">
        <v>10</v>
      </c>
    </row>
    <row r="25" spans="1:56" ht="13.5" customHeight="1">
      <c r="A25" s="29" t="s">
        <v>146</v>
      </c>
      <c r="B25" s="11">
        <v>200609056163</v>
      </c>
      <c r="C25" s="43" t="s">
        <v>80</v>
      </c>
      <c r="E25" s="10" t="s">
        <v>38</v>
      </c>
      <c r="F25" s="10">
        <v>10</v>
      </c>
      <c r="G25" s="10" t="s">
        <v>41</v>
      </c>
      <c r="H25" s="10">
        <v>12.5</v>
      </c>
      <c r="I25" s="10">
        <v>0</v>
      </c>
      <c r="J25" s="10" t="s">
        <v>79</v>
      </c>
      <c r="K25" s="10" t="s">
        <v>39</v>
      </c>
      <c r="L25" s="10">
        <v>17.5</v>
      </c>
      <c r="M25" s="10" t="s">
        <v>38</v>
      </c>
      <c r="N25" s="10">
        <v>10</v>
      </c>
      <c r="O25" s="36">
        <v>0</v>
      </c>
      <c r="P25" s="10">
        <v>0</v>
      </c>
      <c r="Q25" s="10" t="s">
        <v>79</v>
      </c>
      <c r="R25" s="36">
        <v>0</v>
      </c>
      <c r="S25" s="10">
        <v>0</v>
      </c>
      <c r="T25" s="10" t="s">
        <v>79</v>
      </c>
      <c r="U25" s="10" t="s">
        <v>41</v>
      </c>
      <c r="V25" s="10">
        <v>12.5</v>
      </c>
      <c r="W25" s="10">
        <v>0</v>
      </c>
      <c r="X25" s="10" t="s">
        <v>79</v>
      </c>
      <c r="Y25" s="10" t="s">
        <v>42</v>
      </c>
      <c r="Z25" s="10">
        <v>15</v>
      </c>
      <c r="AA25" s="10">
        <v>0</v>
      </c>
      <c r="AB25" s="10" t="s">
        <v>79</v>
      </c>
      <c r="AC25" s="10" t="s">
        <v>41</v>
      </c>
      <c r="AD25" s="10">
        <v>12.5</v>
      </c>
      <c r="AE25" s="10">
        <v>0</v>
      </c>
      <c r="AF25" s="10" t="s">
        <v>79</v>
      </c>
      <c r="AG25" s="10">
        <v>0</v>
      </c>
      <c r="AH25" s="10" t="s">
        <v>79</v>
      </c>
      <c r="AI25" s="10" t="s">
        <v>39</v>
      </c>
      <c r="AJ25" s="10">
        <v>17.5</v>
      </c>
      <c r="AK25" s="10" t="s">
        <v>41</v>
      </c>
      <c r="AL25" s="10">
        <v>12.5</v>
      </c>
      <c r="AM25" s="10">
        <v>0</v>
      </c>
      <c r="AN25" s="10" t="s">
        <v>79</v>
      </c>
      <c r="AO25" s="10" t="s">
        <v>42</v>
      </c>
      <c r="AP25" s="10">
        <v>15</v>
      </c>
      <c r="AQ25" s="10" t="s">
        <v>42</v>
      </c>
      <c r="AR25" s="10">
        <v>15</v>
      </c>
      <c r="AS25" s="10">
        <v>0</v>
      </c>
      <c r="AT25" s="10" t="s">
        <v>79</v>
      </c>
      <c r="AU25" s="10">
        <v>0</v>
      </c>
      <c r="AV25" s="10" t="str">
        <f t="shared" si="13"/>
        <v/>
      </c>
      <c r="AW25" s="4"/>
      <c r="AX25" s="44">
        <f t="shared" si="12"/>
        <v>150</v>
      </c>
      <c r="AY25" s="42">
        <f t="shared" si="14"/>
        <v>13.636363636363637</v>
      </c>
      <c r="BA25" s="25"/>
    </row>
    <row r="26" spans="1:56" ht="13.5" customHeight="1">
      <c r="A26" s="29" t="s">
        <v>147</v>
      </c>
      <c r="B26" s="11">
        <v>200602201972</v>
      </c>
      <c r="C26" s="43" t="s">
        <v>78</v>
      </c>
      <c r="E26" s="10" t="s">
        <v>38</v>
      </c>
      <c r="F26" s="10">
        <v>10</v>
      </c>
      <c r="G26" s="10" t="s">
        <v>41</v>
      </c>
      <c r="H26" s="10">
        <v>12.5</v>
      </c>
      <c r="I26" s="10">
        <v>0</v>
      </c>
      <c r="J26" s="10" t="s">
        <v>79</v>
      </c>
      <c r="K26" s="10" t="s">
        <v>38</v>
      </c>
      <c r="L26" s="10">
        <v>10</v>
      </c>
      <c r="M26" s="10" t="s">
        <v>22</v>
      </c>
      <c r="N26" s="10">
        <v>0</v>
      </c>
      <c r="O26" s="36">
        <v>0</v>
      </c>
      <c r="P26" s="10">
        <v>0</v>
      </c>
      <c r="Q26" s="10" t="s">
        <v>79</v>
      </c>
      <c r="R26" s="36">
        <v>0</v>
      </c>
      <c r="S26" s="10">
        <v>0</v>
      </c>
      <c r="T26" s="10" t="s">
        <v>79</v>
      </c>
      <c r="U26" s="10" t="s">
        <v>38</v>
      </c>
      <c r="V26" s="10">
        <v>10</v>
      </c>
      <c r="W26" s="10">
        <v>0</v>
      </c>
      <c r="X26" s="10" t="s">
        <v>79</v>
      </c>
      <c r="Y26" s="10" t="s">
        <v>22</v>
      </c>
      <c r="Z26" s="10">
        <v>0</v>
      </c>
      <c r="AA26" s="10">
        <v>0</v>
      </c>
      <c r="AB26" s="10" t="s">
        <v>79</v>
      </c>
      <c r="AC26" s="10" t="s">
        <v>38</v>
      </c>
      <c r="AD26" s="10">
        <v>10</v>
      </c>
      <c r="AE26" s="10">
        <v>0</v>
      </c>
      <c r="AF26" s="10" t="s">
        <v>79</v>
      </c>
      <c r="AG26" s="10">
        <v>0</v>
      </c>
      <c r="AH26" s="10" t="s">
        <v>79</v>
      </c>
      <c r="AI26" s="10" t="s">
        <v>38</v>
      </c>
      <c r="AJ26" s="10">
        <v>10</v>
      </c>
      <c r="AK26" s="10" t="s">
        <v>38</v>
      </c>
      <c r="AL26" s="10">
        <v>10</v>
      </c>
      <c r="AM26" s="10">
        <v>0</v>
      </c>
      <c r="AN26" s="10" t="s">
        <v>79</v>
      </c>
      <c r="AO26" s="10" t="s">
        <v>38</v>
      </c>
      <c r="AP26" s="10">
        <v>10</v>
      </c>
      <c r="AQ26" s="10" t="s">
        <v>38</v>
      </c>
      <c r="AR26" s="10">
        <v>10</v>
      </c>
      <c r="AS26" s="10">
        <v>0</v>
      </c>
      <c r="AT26" s="10" t="s">
        <v>79</v>
      </c>
      <c r="AU26" s="10">
        <v>0</v>
      </c>
      <c r="AV26" s="10" t="str">
        <f t="shared" si="13"/>
        <v/>
      </c>
      <c r="AW26" s="4"/>
      <c r="AX26" s="44">
        <f t="shared" si="12"/>
        <v>92.5</v>
      </c>
      <c r="AY26" s="42">
        <f t="shared" si="14"/>
        <v>8.4090909090909083</v>
      </c>
      <c r="BA26" s="25" t="s">
        <v>94</v>
      </c>
      <c r="BB26" s="26">
        <v>15</v>
      </c>
    </row>
    <row r="27" spans="1:56" ht="13.5" customHeight="1">
      <c r="A27" s="29" t="s">
        <v>148</v>
      </c>
      <c r="B27" s="11">
        <v>200603269523</v>
      </c>
      <c r="C27" s="43" t="s">
        <v>80</v>
      </c>
      <c r="E27" s="10" t="s">
        <v>39</v>
      </c>
      <c r="F27" s="10">
        <v>17.5</v>
      </c>
      <c r="G27" s="10" t="s">
        <v>21</v>
      </c>
      <c r="H27" s="10">
        <v>20</v>
      </c>
      <c r="I27" s="10">
        <v>0</v>
      </c>
      <c r="J27" s="10" t="s">
        <v>79</v>
      </c>
      <c r="K27" s="10" t="s">
        <v>42</v>
      </c>
      <c r="L27" s="10">
        <v>15</v>
      </c>
      <c r="M27" s="10" t="s">
        <v>42</v>
      </c>
      <c r="N27" s="10">
        <v>15</v>
      </c>
      <c r="O27" s="36">
        <v>0</v>
      </c>
      <c r="P27" s="10">
        <v>0</v>
      </c>
      <c r="Q27" s="10" t="s">
        <v>79</v>
      </c>
      <c r="R27" s="36" t="s">
        <v>43</v>
      </c>
      <c r="S27" s="10" t="s">
        <v>39</v>
      </c>
      <c r="T27" s="10">
        <v>17.5</v>
      </c>
      <c r="U27" s="10" t="s">
        <v>41</v>
      </c>
      <c r="V27" s="10">
        <v>12.5</v>
      </c>
      <c r="W27" s="10">
        <v>0</v>
      </c>
      <c r="X27" s="10" t="s">
        <v>79</v>
      </c>
      <c r="Y27" s="10" t="s">
        <v>42</v>
      </c>
      <c r="Z27" s="10">
        <v>15</v>
      </c>
      <c r="AA27" s="10">
        <v>0</v>
      </c>
      <c r="AB27" s="10" t="s">
        <v>79</v>
      </c>
      <c r="AC27" s="10" t="s">
        <v>41</v>
      </c>
      <c r="AD27" s="10">
        <v>12.5</v>
      </c>
      <c r="AE27" s="10">
        <v>0</v>
      </c>
      <c r="AF27" s="10" t="s">
        <v>79</v>
      </c>
      <c r="AG27" s="10">
        <v>0</v>
      </c>
      <c r="AH27" s="10" t="s">
        <v>79</v>
      </c>
      <c r="AI27" s="10" t="s">
        <v>42</v>
      </c>
      <c r="AJ27" s="10">
        <v>15</v>
      </c>
      <c r="AK27" s="10" t="s">
        <v>42</v>
      </c>
      <c r="AL27" s="10">
        <v>15</v>
      </c>
      <c r="AM27" s="10">
        <v>0</v>
      </c>
      <c r="AN27" s="10" t="s">
        <v>79</v>
      </c>
      <c r="AO27" s="10" t="s">
        <v>42</v>
      </c>
      <c r="AP27" s="10">
        <v>15</v>
      </c>
      <c r="AQ27" s="10" t="s">
        <v>42</v>
      </c>
      <c r="AR27" s="10">
        <v>15</v>
      </c>
      <c r="AS27" s="10">
        <v>0</v>
      </c>
      <c r="AT27" s="10" t="s">
        <v>79</v>
      </c>
      <c r="AU27" s="10">
        <v>0</v>
      </c>
      <c r="AV27" s="10" t="str">
        <f t="shared" si="13"/>
        <v/>
      </c>
      <c r="AW27" s="4"/>
      <c r="AX27" s="44">
        <f t="shared" si="12"/>
        <v>185</v>
      </c>
      <c r="AY27" s="42">
        <f t="shared" si="14"/>
        <v>15.416666666666666</v>
      </c>
    </row>
    <row r="28" spans="1:56" ht="13.5" customHeight="1">
      <c r="A28" s="29" t="s">
        <v>149</v>
      </c>
      <c r="B28" s="11">
        <v>200505077594</v>
      </c>
      <c r="C28" s="43" t="s">
        <v>80</v>
      </c>
      <c r="E28" s="10" t="s">
        <v>22</v>
      </c>
      <c r="F28" s="10">
        <v>0</v>
      </c>
      <c r="G28" s="10" t="s">
        <v>22</v>
      </c>
      <c r="H28" s="10">
        <v>0</v>
      </c>
      <c r="I28" s="10">
        <v>0</v>
      </c>
      <c r="J28" s="10" t="s">
        <v>79</v>
      </c>
      <c r="K28" s="10" t="s">
        <v>41</v>
      </c>
      <c r="L28" s="10">
        <v>12.5</v>
      </c>
      <c r="M28" s="10" t="s">
        <v>22</v>
      </c>
      <c r="N28" s="10">
        <v>0</v>
      </c>
      <c r="O28" s="36" t="s">
        <v>124</v>
      </c>
      <c r="P28" s="10" t="s">
        <v>21</v>
      </c>
      <c r="Q28" s="10">
        <v>20</v>
      </c>
      <c r="R28" s="36">
        <v>0</v>
      </c>
      <c r="S28" s="10">
        <v>0</v>
      </c>
      <c r="T28" s="10" t="s">
        <v>79</v>
      </c>
      <c r="U28" s="10" t="s">
        <v>22</v>
      </c>
      <c r="V28" s="10">
        <v>0</v>
      </c>
      <c r="W28" s="10">
        <v>0</v>
      </c>
      <c r="X28" s="10" t="s">
        <v>79</v>
      </c>
      <c r="Y28" s="10" t="s">
        <v>49</v>
      </c>
      <c r="Z28" s="10" t="s">
        <v>79</v>
      </c>
      <c r="AA28" s="10">
        <v>0</v>
      </c>
      <c r="AB28" s="10" t="s">
        <v>79</v>
      </c>
      <c r="AC28" s="10" t="s">
        <v>49</v>
      </c>
      <c r="AD28" s="10" t="s">
        <v>79</v>
      </c>
      <c r="AE28" s="10">
        <v>0</v>
      </c>
      <c r="AF28" s="10" t="s">
        <v>79</v>
      </c>
      <c r="AG28" s="10">
        <v>0</v>
      </c>
      <c r="AH28" s="10" t="s">
        <v>79</v>
      </c>
      <c r="AI28" s="10" t="s">
        <v>49</v>
      </c>
      <c r="AJ28" s="10" t="s">
        <v>79</v>
      </c>
      <c r="AK28" s="10" t="s">
        <v>49</v>
      </c>
      <c r="AL28" s="10" t="s">
        <v>79</v>
      </c>
      <c r="AM28" s="10">
        <v>0</v>
      </c>
      <c r="AN28" s="10" t="s">
        <v>79</v>
      </c>
      <c r="AO28" s="10" t="s">
        <v>41</v>
      </c>
      <c r="AP28" s="10">
        <v>12.5</v>
      </c>
      <c r="AQ28" s="10">
        <v>0</v>
      </c>
      <c r="AR28" s="10" t="s">
        <v>79</v>
      </c>
      <c r="AS28" s="10" t="s">
        <v>22</v>
      </c>
      <c r="AT28" s="10">
        <v>0</v>
      </c>
      <c r="AU28" s="10">
        <v>0</v>
      </c>
      <c r="AV28" s="10" t="str">
        <f t="shared" si="13"/>
        <v/>
      </c>
      <c r="AW28" s="4"/>
      <c r="AX28" s="44">
        <f t="shared" si="12"/>
        <v>45</v>
      </c>
      <c r="AY28" s="42">
        <f t="shared" si="14"/>
        <v>5.625</v>
      </c>
    </row>
    <row r="29" spans="1:56" ht="13.5" customHeight="1">
      <c r="A29" s="29" t="s">
        <v>150</v>
      </c>
      <c r="B29" s="11">
        <v>200608187209</v>
      </c>
      <c r="C29" s="43" t="s">
        <v>78</v>
      </c>
      <c r="E29" s="10" t="s">
        <v>22</v>
      </c>
      <c r="F29" s="10">
        <v>0</v>
      </c>
      <c r="G29" s="10" t="s">
        <v>42</v>
      </c>
      <c r="H29" s="10">
        <v>15</v>
      </c>
      <c r="I29" s="10">
        <v>0</v>
      </c>
      <c r="J29" s="10" t="s">
        <v>79</v>
      </c>
      <c r="K29" s="10" t="s">
        <v>38</v>
      </c>
      <c r="L29" s="10">
        <v>10</v>
      </c>
      <c r="M29" s="10" t="s">
        <v>38</v>
      </c>
      <c r="N29" s="10">
        <v>10</v>
      </c>
      <c r="O29" s="36">
        <v>0</v>
      </c>
      <c r="P29" s="10">
        <v>0</v>
      </c>
      <c r="Q29" s="10" t="s">
        <v>79</v>
      </c>
      <c r="R29" s="36" t="s">
        <v>43</v>
      </c>
      <c r="S29" s="10" t="s">
        <v>41</v>
      </c>
      <c r="T29" s="10">
        <v>12.5</v>
      </c>
      <c r="U29" s="10" t="s">
        <v>38</v>
      </c>
      <c r="V29" s="10">
        <v>10</v>
      </c>
      <c r="W29" s="10">
        <v>0</v>
      </c>
      <c r="X29" s="10" t="s">
        <v>79</v>
      </c>
      <c r="Y29" s="10" t="s">
        <v>42</v>
      </c>
      <c r="Z29" s="10">
        <v>15</v>
      </c>
      <c r="AA29" s="10">
        <v>0</v>
      </c>
      <c r="AB29" s="10" t="s">
        <v>79</v>
      </c>
      <c r="AC29" s="10" t="s">
        <v>42</v>
      </c>
      <c r="AD29" s="10">
        <v>15</v>
      </c>
      <c r="AE29" s="10">
        <v>0</v>
      </c>
      <c r="AF29" s="10" t="s">
        <v>79</v>
      </c>
      <c r="AG29" s="10">
        <v>0</v>
      </c>
      <c r="AH29" s="10" t="s">
        <v>79</v>
      </c>
      <c r="AI29" s="10" t="s">
        <v>42</v>
      </c>
      <c r="AJ29" s="10">
        <v>15</v>
      </c>
      <c r="AK29" s="10" t="s">
        <v>41</v>
      </c>
      <c r="AL29" s="10">
        <v>12.5</v>
      </c>
      <c r="AM29" s="10">
        <v>0</v>
      </c>
      <c r="AN29" s="10" t="s">
        <v>79</v>
      </c>
      <c r="AO29" s="10" t="s">
        <v>41</v>
      </c>
      <c r="AP29" s="10">
        <v>12.5</v>
      </c>
      <c r="AQ29" s="10" t="s">
        <v>42</v>
      </c>
      <c r="AR29" s="10">
        <v>15</v>
      </c>
      <c r="AS29" s="10">
        <v>0</v>
      </c>
      <c r="AT29" s="10" t="s">
        <v>79</v>
      </c>
      <c r="AU29" s="10">
        <v>0</v>
      </c>
      <c r="AV29" s="10" t="str">
        <f t="shared" si="13"/>
        <v/>
      </c>
      <c r="AW29" s="4"/>
      <c r="AX29" s="44">
        <f t="shared" si="12"/>
        <v>142.5</v>
      </c>
      <c r="AY29" s="42">
        <f t="shared" si="14"/>
        <v>11.875</v>
      </c>
    </row>
    <row r="30" spans="1:56" ht="13.5" customHeight="1">
      <c r="A30" s="29" t="s">
        <v>151</v>
      </c>
      <c r="B30" s="11">
        <v>200612031625</v>
      </c>
      <c r="C30" s="43" t="s">
        <v>80</v>
      </c>
      <c r="E30" s="10" t="s">
        <v>41</v>
      </c>
      <c r="F30" s="10">
        <v>12.5</v>
      </c>
      <c r="G30" s="10" t="s">
        <v>42</v>
      </c>
      <c r="H30" s="10">
        <v>15</v>
      </c>
      <c r="I30" s="10">
        <v>0</v>
      </c>
      <c r="J30" s="10" t="s">
        <v>79</v>
      </c>
      <c r="K30" s="10" t="s">
        <v>41</v>
      </c>
      <c r="L30" s="10">
        <v>12.5</v>
      </c>
      <c r="M30" s="10" t="s">
        <v>38</v>
      </c>
      <c r="N30" s="10">
        <v>10</v>
      </c>
      <c r="O30" s="36">
        <v>0</v>
      </c>
      <c r="P30" s="10">
        <v>0</v>
      </c>
      <c r="Q30" s="10" t="s">
        <v>79</v>
      </c>
      <c r="R30" s="36" t="s">
        <v>46</v>
      </c>
      <c r="S30" s="10" t="s">
        <v>42</v>
      </c>
      <c r="T30" s="10">
        <v>15</v>
      </c>
      <c r="U30" s="10" t="s">
        <v>41</v>
      </c>
      <c r="V30" s="10">
        <v>12.5</v>
      </c>
      <c r="W30" s="10">
        <v>0</v>
      </c>
      <c r="X30" s="10" t="s">
        <v>79</v>
      </c>
      <c r="Y30" s="10" t="s">
        <v>42</v>
      </c>
      <c r="Z30" s="10">
        <v>15</v>
      </c>
      <c r="AA30" s="10">
        <v>0</v>
      </c>
      <c r="AB30" s="10" t="s">
        <v>79</v>
      </c>
      <c r="AC30" s="10" t="s">
        <v>38</v>
      </c>
      <c r="AD30" s="10">
        <v>10</v>
      </c>
      <c r="AE30" s="10">
        <v>0</v>
      </c>
      <c r="AF30" s="10" t="s">
        <v>79</v>
      </c>
      <c r="AG30" s="10">
        <v>0</v>
      </c>
      <c r="AH30" s="10" t="s">
        <v>79</v>
      </c>
      <c r="AI30" s="10" t="s">
        <v>41</v>
      </c>
      <c r="AJ30" s="10">
        <v>12.5</v>
      </c>
      <c r="AK30" s="10" t="s">
        <v>41</v>
      </c>
      <c r="AL30" s="10">
        <v>12.5</v>
      </c>
      <c r="AM30" s="10">
        <v>0</v>
      </c>
      <c r="AN30" s="10" t="s">
        <v>79</v>
      </c>
      <c r="AO30" s="10" t="s">
        <v>42</v>
      </c>
      <c r="AP30" s="10">
        <v>15</v>
      </c>
      <c r="AQ30" s="10" t="s">
        <v>42</v>
      </c>
      <c r="AR30" s="10">
        <v>15</v>
      </c>
      <c r="AS30" s="10">
        <v>0</v>
      </c>
      <c r="AT30" s="10" t="s">
        <v>79</v>
      </c>
      <c r="AU30" s="10">
        <v>0</v>
      </c>
      <c r="AV30" s="10" t="str">
        <f t="shared" si="13"/>
        <v/>
      </c>
      <c r="AW30" s="4"/>
      <c r="AX30" s="44">
        <f t="shared" si="12"/>
        <v>157.5</v>
      </c>
      <c r="AY30" s="42">
        <f t="shared" si="14"/>
        <v>13.125</v>
      </c>
    </row>
    <row r="31" spans="1:56" ht="13.5" customHeight="1">
      <c r="A31" s="29" t="s">
        <v>152</v>
      </c>
      <c r="B31" s="11">
        <v>200604117374</v>
      </c>
      <c r="C31" s="43" t="s">
        <v>80</v>
      </c>
      <c r="E31" s="10" t="s">
        <v>38</v>
      </c>
      <c r="F31" s="10">
        <v>10</v>
      </c>
      <c r="G31" s="10" t="s">
        <v>41</v>
      </c>
      <c r="H31" s="10">
        <v>12.5</v>
      </c>
      <c r="I31" s="10">
        <v>0</v>
      </c>
      <c r="J31" s="10" t="s">
        <v>79</v>
      </c>
      <c r="K31" s="10" t="s">
        <v>41</v>
      </c>
      <c r="L31" s="10">
        <v>12.5</v>
      </c>
      <c r="M31" s="10" t="s">
        <v>22</v>
      </c>
      <c r="N31" s="10">
        <v>0</v>
      </c>
      <c r="O31" s="36">
        <v>0</v>
      </c>
      <c r="P31" s="10">
        <v>0</v>
      </c>
      <c r="Q31" s="10" t="s">
        <v>79</v>
      </c>
      <c r="R31" s="36" t="s">
        <v>43</v>
      </c>
      <c r="S31" s="10" t="s">
        <v>22</v>
      </c>
      <c r="T31" s="10">
        <v>0</v>
      </c>
      <c r="U31" s="10" t="s">
        <v>38</v>
      </c>
      <c r="V31" s="10">
        <v>10</v>
      </c>
      <c r="W31" s="10">
        <v>0</v>
      </c>
      <c r="X31" s="10" t="s">
        <v>79</v>
      </c>
      <c r="Y31" s="10" t="s">
        <v>38</v>
      </c>
      <c r="Z31" s="10">
        <v>10</v>
      </c>
      <c r="AA31" s="10">
        <v>0</v>
      </c>
      <c r="AB31" s="10" t="s">
        <v>79</v>
      </c>
      <c r="AC31" s="10" t="s">
        <v>38</v>
      </c>
      <c r="AD31" s="10">
        <v>10</v>
      </c>
      <c r="AE31" s="10">
        <v>0</v>
      </c>
      <c r="AF31" s="10" t="s">
        <v>79</v>
      </c>
      <c r="AG31" s="10">
        <v>0</v>
      </c>
      <c r="AH31" s="10" t="s">
        <v>79</v>
      </c>
      <c r="AI31" s="10" t="s">
        <v>38</v>
      </c>
      <c r="AJ31" s="10">
        <v>10</v>
      </c>
      <c r="AK31" s="10" t="s">
        <v>38</v>
      </c>
      <c r="AL31" s="10">
        <v>10</v>
      </c>
      <c r="AM31" s="10">
        <v>0</v>
      </c>
      <c r="AN31" s="10" t="s">
        <v>79</v>
      </c>
      <c r="AO31" s="10" t="s">
        <v>41</v>
      </c>
      <c r="AP31" s="10">
        <v>12.5</v>
      </c>
      <c r="AQ31" s="10" t="s">
        <v>38</v>
      </c>
      <c r="AR31" s="10">
        <v>10</v>
      </c>
      <c r="AS31" s="10">
        <v>0</v>
      </c>
      <c r="AT31" s="10" t="s">
        <v>79</v>
      </c>
      <c r="AU31" s="10">
        <v>0</v>
      </c>
      <c r="AV31" s="10" t="str">
        <f t="shared" si="13"/>
        <v/>
      </c>
      <c r="AW31" s="4"/>
      <c r="AX31" s="44">
        <f t="shared" si="12"/>
        <v>107.5</v>
      </c>
      <c r="AY31" s="42">
        <f t="shared" si="14"/>
        <v>8.9583333333333339</v>
      </c>
    </row>
    <row r="32" spans="1:56" ht="13.5" customHeight="1">
      <c r="A32" s="29" t="s">
        <v>153</v>
      </c>
      <c r="B32" s="11">
        <v>200601249535</v>
      </c>
      <c r="C32" s="43" t="s">
        <v>78</v>
      </c>
      <c r="E32" s="10" t="s">
        <v>38</v>
      </c>
      <c r="F32" s="10">
        <v>10</v>
      </c>
      <c r="G32" s="10" t="s">
        <v>42</v>
      </c>
      <c r="H32" s="10">
        <v>15</v>
      </c>
      <c r="I32" s="10">
        <v>0</v>
      </c>
      <c r="J32" s="10" t="s">
        <v>79</v>
      </c>
      <c r="K32" s="10" t="s">
        <v>41</v>
      </c>
      <c r="L32" s="10">
        <v>12.5</v>
      </c>
      <c r="M32" s="10" t="s">
        <v>22</v>
      </c>
      <c r="N32" s="10">
        <v>0</v>
      </c>
      <c r="O32" s="36">
        <v>0</v>
      </c>
      <c r="P32" s="10">
        <v>0</v>
      </c>
      <c r="Q32" s="10" t="s">
        <v>79</v>
      </c>
      <c r="R32" s="36" t="s">
        <v>46</v>
      </c>
      <c r="S32" s="10" t="s">
        <v>38</v>
      </c>
      <c r="T32" s="10">
        <v>10</v>
      </c>
      <c r="U32" s="10" t="s">
        <v>38</v>
      </c>
      <c r="V32" s="10">
        <v>10</v>
      </c>
      <c r="W32" s="10">
        <v>0</v>
      </c>
      <c r="X32" s="10" t="s">
        <v>79</v>
      </c>
      <c r="Y32" s="10" t="s">
        <v>38</v>
      </c>
      <c r="Z32" s="10">
        <v>10</v>
      </c>
      <c r="AA32" s="10">
        <v>0</v>
      </c>
      <c r="AB32" s="10" t="s">
        <v>79</v>
      </c>
      <c r="AC32" s="10" t="s">
        <v>38</v>
      </c>
      <c r="AD32" s="10">
        <v>10</v>
      </c>
      <c r="AE32" s="10">
        <v>0</v>
      </c>
      <c r="AF32" s="10" t="s">
        <v>79</v>
      </c>
      <c r="AG32" s="10">
        <v>0</v>
      </c>
      <c r="AH32" s="10" t="s">
        <v>79</v>
      </c>
      <c r="AI32" s="10" t="s">
        <v>41</v>
      </c>
      <c r="AJ32" s="10">
        <v>12.5</v>
      </c>
      <c r="AK32" s="10" t="s">
        <v>38</v>
      </c>
      <c r="AL32" s="10">
        <v>10</v>
      </c>
      <c r="AM32" s="10">
        <v>0</v>
      </c>
      <c r="AN32" s="10" t="s">
        <v>79</v>
      </c>
      <c r="AO32" s="10" t="s">
        <v>38</v>
      </c>
      <c r="AP32" s="10">
        <v>10</v>
      </c>
      <c r="AQ32" s="10" t="s">
        <v>38</v>
      </c>
      <c r="AR32" s="10">
        <v>10</v>
      </c>
      <c r="AS32" s="10">
        <v>0</v>
      </c>
      <c r="AT32" s="10" t="s">
        <v>79</v>
      </c>
      <c r="AU32" s="10">
        <v>0</v>
      </c>
      <c r="AV32" s="10" t="str">
        <f t="shared" si="13"/>
        <v/>
      </c>
      <c r="AW32" s="4"/>
      <c r="AX32" s="44">
        <f t="shared" si="12"/>
        <v>120</v>
      </c>
      <c r="AY32" s="42">
        <f t="shared" si="14"/>
        <v>10</v>
      </c>
    </row>
    <row r="33" spans="1:51" ht="13.5" customHeight="1">
      <c r="A33" s="29" t="s">
        <v>154</v>
      </c>
      <c r="B33" s="11">
        <v>200610297434</v>
      </c>
      <c r="C33" s="43" t="s">
        <v>78</v>
      </c>
      <c r="E33" s="10" t="s">
        <v>42</v>
      </c>
      <c r="F33" s="10">
        <v>15</v>
      </c>
      <c r="G33" s="10" t="s">
        <v>21</v>
      </c>
      <c r="H33" s="10">
        <v>20</v>
      </c>
      <c r="I33" s="10">
        <v>0</v>
      </c>
      <c r="J33" s="10" t="s">
        <v>79</v>
      </c>
      <c r="K33" s="10" t="s">
        <v>39</v>
      </c>
      <c r="L33" s="10">
        <v>17.5</v>
      </c>
      <c r="M33" s="10" t="s">
        <v>21</v>
      </c>
      <c r="N33" s="10">
        <v>20</v>
      </c>
      <c r="O33" s="36">
        <v>0</v>
      </c>
      <c r="P33" s="10">
        <v>0</v>
      </c>
      <c r="Q33" s="10" t="s">
        <v>79</v>
      </c>
      <c r="R33" s="36" t="s">
        <v>43</v>
      </c>
      <c r="S33" s="10" t="s">
        <v>41</v>
      </c>
      <c r="T33" s="10">
        <v>12.5</v>
      </c>
      <c r="U33" s="10" t="s">
        <v>41</v>
      </c>
      <c r="V33" s="10">
        <v>12.5</v>
      </c>
      <c r="W33" s="10">
        <v>0</v>
      </c>
      <c r="X33" s="10" t="s">
        <v>79</v>
      </c>
      <c r="Y33" s="10" t="s">
        <v>21</v>
      </c>
      <c r="Z33" s="10">
        <v>20</v>
      </c>
      <c r="AA33" s="10">
        <v>0</v>
      </c>
      <c r="AB33" s="10" t="s">
        <v>79</v>
      </c>
      <c r="AC33" s="10" t="s">
        <v>39</v>
      </c>
      <c r="AD33" s="10">
        <v>17.5</v>
      </c>
      <c r="AE33" s="10">
        <v>0</v>
      </c>
      <c r="AF33" s="10" t="s">
        <v>79</v>
      </c>
      <c r="AG33" s="10">
        <v>0</v>
      </c>
      <c r="AH33" s="10" t="s">
        <v>79</v>
      </c>
      <c r="AI33" s="10" t="s">
        <v>39</v>
      </c>
      <c r="AJ33" s="10">
        <v>17.5</v>
      </c>
      <c r="AK33" s="10" t="s">
        <v>42</v>
      </c>
      <c r="AL33" s="10">
        <v>15</v>
      </c>
      <c r="AM33" s="10">
        <v>0</v>
      </c>
      <c r="AN33" s="10" t="s">
        <v>79</v>
      </c>
      <c r="AO33" s="10" t="s">
        <v>42</v>
      </c>
      <c r="AP33" s="10">
        <v>15</v>
      </c>
      <c r="AQ33" s="10" t="s">
        <v>42</v>
      </c>
      <c r="AR33" s="10">
        <v>15</v>
      </c>
      <c r="AS33" s="10">
        <v>0</v>
      </c>
      <c r="AT33" s="10" t="s">
        <v>79</v>
      </c>
      <c r="AU33" s="10">
        <v>0</v>
      </c>
      <c r="AV33" s="10" t="str">
        <f t="shared" si="13"/>
        <v/>
      </c>
      <c r="AW33" s="4"/>
      <c r="AX33" s="44">
        <f t="shared" si="12"/>
        <v>197.5</v>
      </c>
      <c r="AY33" s="42">
        <f t="shared" si="14"/>
        <v>16.458333333333332</v>
      </c>
    </row>
    <row r="34" spans="1:51" ht="13.5" customHeight="1">
      <c r="A34" s="29" t="s">
        <v>155</v>
      </c>
      <c r="B34" s="11">
        <v>200608228474</v>
      </c>
      <c r="C34" s="43" t="s">
        <v>78</v>
      </c>
      <c r="E34" s="10" t="s">
        <v>38</v>
      </c>
      <c r="F34" s="10">
        <v>10</v>
      </c>
      <c r="G34" s="10" t="s">
        <v>22</v>
      </c>
      <c r="H34" s="10">
        <v>0</v>
      </c>
      <c r="I34" s="10">
        <v>0</v>
      </c>
      <c r="J34" s="10" t="s">
        <v>79</v>
      </c>
      <c r="K34" s="10" t="s">
        <v>38</v>
      </c>
      <c r="L34" s="10">
        <v>10</v>
      </c>
      <c r="M34" s="10" t="s">
        <v>22</v>
      </c>
      <c r="N34" s="10">
        <v>0</v>
      </c>
      <c r="O34" s="36" t="s">
        <v>43</v>
      </c>
      <c r="P34" s="10" t="s">
        <v>38</v>
      </c>
      <c r="Q34" s="10">
        <v>10</v>
      </c>
      <c r="R34" s="36">
        <v>0</v>
      </c>
      <c r="S34" s="10">
        <v>0</v>
      </c>
      <c r="T34" s="10" t="s">
        <v>79</v>
      </c>
      <c r="U34" s="10" t="s">
        <v>38</v>
      </c>
      <c r="V34" s="10">
        <v>10</v>
      </c>
      <c r="W34" s="10">
        <v>0</v>
      </c>
      <c r="X34" s="10" t="s">
        <v>79</v>
      </c>
      <c r="Y34" s="10" t="s">
        <v>22</v>
      </c>
      <c r="Z34" s="10">
        <v>0</v>
      </c>
      <c r="AA34" s="10">
        <v>0</v>
      </c>
      <c r="AB34" s="10" t="s">
        <v>79</v>
      </c>
      <c r="AC34" s="10" t="s">
        <v>22</v>
      </c>
      <c r="AD34" s="10">
        <v>0</v>
      </c>
      <c r="AE34" s="10">
        <v>0</v>
      </c>
      <c r="AF34" s="10" t="s">
        <v>79</v>
      </c>
      <c r="AG34" s="10">
        <v>0</v>
      </c>
      <c r="AH34" s="10" t="s">
        <v>79</v>
      </c>
      <c r="AI34" s="10" t="s">
        <v>22</v>
      </c>
      <c r="AJ34" s="10">
        <v>0</v>
      </c>
      <c r="AK34" s="10" t="s">
        <v>22</v>
      </c>
      <c r="AL34" s="10">
        <v>0</v>
      </c>
      <c r="AM34" s="10">
        <v>0</v>
      </c>
      <c r="AN34" s="10" t="s">
        <v>79</v>
      </c>
      <c r="AO34" s="10" t="s">
        <v>38</v>
      </c>
      <c r="AP34" s="10">
        <v>10</v>
      </c>
      <c r="AQ34" s="10">
        <v>0</v>
      </c>
      <c r="AR34" s="10" t="s">
        <v>79</v>
      </c>
      <c r="AS34" s="10" t="s">
        <v>22</v>
      </c>
      <c r="AT34" s="10">
        <v>0</v>
      </c>
      <c r="AU34" s="10">
        <v>0</v>
      </c>
      <c r="AV34" s="10" t="str">
        <f t="shared" si="13"/>
        <v/>
      </c>
      <c r="AW34" s="4"/>
      <c r="AX34" s="44">
        <f t="shared" si="12"/>
        <v>50</v>
      </c>
      <c r="AY34" s="42">
        <f t="shared" si="14"/>
        <v>4.166666666666667</v>
      </c>
    </row>
    <row r="35" spans="1:51" ht="13.5" customHeight="1">
      <c r="A35" s="29" t="s">
        <v>156</v>
      </c>
      <c r="B35" s="11">
        <v>200612156612</v>
      </c>
      <c r="C35" s="43" t="s">
        <v>80</v>
      </c>
      <c r="E35" s="10" t="s">
        <v>38</v>
      </c>
      <c r="F35" s="10">
        <v>10</v>
      </c>
      <c r="G35" s="10" t="s">
        <v>38</v>
      </c>
      <c r="H35" s="10">
        <v>10</v>
      </c>
      <c r="I35" s="10">
        <v>0</v>
      </c>
      <c r="J35" s="10" t="s">
        <v>79</v>
      </c>
      <c r="K35" s="10" t="s">
        <v>41</v>
      </c>
      <c r="L35" s="10">
        <v>12.5</v>
      </c>
      <c r="M35" s="10" t="s">
        <v>22</v>
      </c>
      <c r="N35" s="10">
        <v>0</v>
      </c>
      <c r="O35" s="36">
        <v>0</v>
      </c>
      <c r="P35" s="10">
        <v>0</v>
      </c>
      <c r="Q35" s="10" t="s">
        <v>79</v>
      </c>
      <c r="R35" s="36" t="s">
        <v>43</v>
      </c>
      <c r="S35" s="10" t="s">
        <v>38</v>
      </c>
      <c r="T35" s="10">
        <v>10</v>
      </c>
      <c r="U35" s="10" t="s">
        <v>38</v>
      </c>
      <c r="V35" s="10">
        <v>10</v>
      </c>
      <c r="W35" s="10">
        <v>0</v>
      </c>
      <c r="X35" s="10" t="s">
        <v>79</v>
      </c>
      <c r="Y35" s="10" t="s">
        <v>22</v>
      </c>
      <c r="Z35" s="10">
        <v>0</v>
      </c>
      <c r="AA35" s="10">
        <v>0</v>
      </c>
      <c r="AB35" s="10" t="s">
        <v>79</v>
      </c>
      <c r="AC35" s="10" t="s">
        <v>22</v>
      </c>
      <c r="AD35" s="10">
        <v>0</v>
      </c>
      <c r="AE35" s="10">
        <v>0</v>
      </c>
      <c r="AF35" s="10" t="s">
        <v>79</v>
      </c>
      <c r="AG35" s="10">
        <v>0</v>
      </c>
      <c r="AH35" s="10" t="s">
        <v>79</v>
      </c>
      <c r="AI35" s="10" t="s">
        <v>38</v>
      </c>
      <c r="AJ35" s="10">
        <v>10</v>
      </c>
      <c r="AK35" s="10" t="s">
        <v>41</v>
      </c>
      <c r="AL35" s="10">
        <v>12.5</v>
      </c>
      <c r="AM35" s="10">
        <v>0</v>
      </c>
      <c r="AN35" s="10" t="s">
        <v>79</v>
      </c>
      <c r="AO35" s="10" t="s">
        <v>38</v>
      </c>
      <c r="AP35" s="10">
        <v>10</v>
      </c>
      <c r="AQ35" s="10" t="s">
        <v>38</v>
      </c>
      <c r="AR35" s="10">
        <v>10</v>
      </c>
      <c r="AS35" s="10">
        <v>0</v>
      </c>
      <c r="AT35" s="10" t="s">
        <v>79</v>
      </c>
      <c r="AU35" s="10">
        <v>0</v>
      </c>
      <c r="AV35" s="10" t="str">
        <f t="shared" si="13"/>
        <v/>
      </c>
      <c r="AW35" s="4"/>
      <c r="AX35" s="44">
        <f t="shared" si="12"/>
        <v>95</v>
      </c>
      <c r="AY35" s="42">
        <f t="shared" si="14"/>
        <v>7.916666666666667</v>
      </c>
    </row>
    <row r="36" spans="1:51" ht="13.5" customHeight="1">
      <c r="A36" s="29" t="s">
        <v>157</v>
      </c>
      <c r="B36" s="11">
        <v>200601242795</v>
      </c>
      <c r="C36" s="43" t="s">
        <v>80</v>
      </c>
      <c r="E36" s="10" t="s">
        <v>38</v>
      </c>
      <c r="F36" s="10">
        <v>10</v>
      </c>
      <c r="G36" s="10" t="s">
        <v>38</v>
      </c>
      <c r="H36" s="10">
        <v>10</v>
      </c>
      <c r="I36" s="10">
        <v>0</v>
      </c>
      <c r="J36" s="10" t="s">
        <v>79</v>
      </c>
      <c r="K36" s="10" t="s">
        <v>41</v>
      </c>
      <c r="L36" s="10">
        <v>12.5</v>
      </c>
      <c r="M36" s="10" t="s">
        <v>22</v>
      </c>
      <c r="N36" s="10">
        <v>0</v>
      </c>
      <c r="O36" s="36">
        <v>0</v>
      </c>
      <c r="P36" s="10">
        <v>0</v>
      </c>
      <c r="Q36" s="10" t="s">
        <v>79</v>
      </c>
      <c r="R36" s="36" t="s">
        <v>46</v>
      </c>
      <c r="S36" s="10" t="s">
        <v>38</v>
      </c>
      <c r="T36" s="10">
        <v>10</v>
      </c>
      <c r="U36" s="10" t="s">
        <v>38</v>
      </c>
      <c r="V36" s="10">
        <v>10</v>
      </c>
      <c r="W36" s="10">
        <v>0</v>
      </c>
      <c r="X36" s="10" t="s">
        <v>79</v>
      </c>
      <c r="Y36" s="10" t="s">
        <v>38</v>
      </c>
      <c r="Z36" s="10">
        <v>10</v>
      </c>
      <c r="AA36" s="10">
        <v>0</v>
      </c>
      <c r="AB36" s="10" t="s">
        <v>79</v>
      </c>
      <c r="AC36" s="10" t="s">
        <v>38</v>
      </c>
      <c r="AD36" s="10">
        <v>10</v>
      </c>
      <c r="AE36" s="10">
        <v>0</v>
      </c>
      <c r="AF36" s="10" t="s">
        <v>79</v>
      </c>
      <c r="AG36" s="10">
        <v>0</v>
      </c>
      <c r="AH36" s="10" t="s">
        <v>79</v>
      </c>
      <c r="AI36" s="10" t="s">
        <v>38</v>
      </c>
      <c r="AJ36" s="10">
        <v>10</v>
      </c>
      <c r="AK36" s="10" t="s">
        <v>38</v>
      </c>
      <c r="AL36" s="10">
        <v>10</v>
      </c>
      <c r="AM36" s="10">
        <v>0</v>
      </c>
      <c r="AN36" s="10" t="s">
        <v>79</v>
      </c>
      <c r="AO36" s="10" t="s">
        <v>38</v>
      </c>
      <c r="AP36" s="10">
        <v>10</v>
      </c>
      <c r="AQ36" s="10">
        <v>0</v>
      </c>
      <c r="AR36" s="10" t="s">
        <v>79</v>
      </c>
      <c r="AS36" s="10" t="s">
        <v>38</v>
      </c>
      <c r="AT36" s="10">
        <v>10</v>
      </c>
      <c r="AU36" s="10">
        <v>0</v>
      </c>
      <c r="AV36" s="10" t="str">
        <f t="shared" si="13"/>
        <v/>
      </c>
      <c r="AW36" s="4"/>
      <c r="AX36" s="44">
        <f t="shared" si="12"/>
        <v>112.5</v>
      </c>
      <c r="AY36" s="42">
        <f t="shared" si="14"/>
        <v>9.375</v>
      </c>
    </row>
    <row r="37" spans="1:51" ht="13.5" customHeight="1">
      <c r="A37" s="29" t="s">
        <v>158</v>
      </c>
      <c r="B37" s="11">
        <v>200605249168</v>
      </c>
      <c r="C37" s="43" t="s">
        <v>78</v>
      </c>
      <c r="E37" s="10" t="s">
        <v>38</v>
      </c>
      <c r="F37" s="10">
        <v>10</v>
      </c>
      <c r="G37" s="10" t="s">
        <v>42</v>
      </c>
      <c r="H37" s="10">
        <v>15</v>
      </c>
      <c r="I37" s="10">
        <v>0</v>
      </c>
      <c r="J37" s="10" t="s">
        <v>79</v>
      </c>
      <c r="K37" s="10" t="s">
        <v>42</v>
      </c>
      <c r="L37" s="10">
        <v>15</v>
      </c>
      <c r="M37" s="10" t="s">
        <v>38</v>
      </c>
      <c r="N37" s="10">
        <v>10</v>
      </c>
      <c r="O37" s="36">
        <v>0</v>
      </c>
      <c r="P37" s="10">
        <v>0</v>
      </c>
      <c r="Q37" s="10" t="s">
        <v>79</v>
      </c>
      <c r="R37" s="36" t="s">
        <v>46</v>
      </c>
      <c r="S37" s="10" t="s">
        <v>41</v>
      </c>
      <c r="T37" s="10">
        <v>12.5</v>
      </c>
      <c r="U37" s="10" t="s">
        <v>41</v>
      </c>
      <c r="V37" s="10">
        <v>12.5</v>
      </c>
      <c r="W37" s="10">
        <v>0</v>
      </c>
      <c r="X37" s="10" t="s">
        <v>79</v>
      </c>
      <c r="Y37" s="10" t="s">
        <v>38</v>
      </c>
      <c r="Z37" s="10">
        <v>10</v>
      </c>
      <c r="AA37" s="10">
        <v>0</v>
      </c>
      <c r="AB37" s="10" t="s">
        <v>79</v>
      </c>
      <c r="AC37" s="10" t="s">
        <v>38</v>
      </c>
      <c r="AD37" s="10">
        <v>10</v>
      </c>
      <c r="AE37" s="10">
        <v>0</v>
      </c>
      <c r="AF37" s="10" t="s">
        <v>79</v>
      </c>
      <c r="AG37" s="10">
        <v>0</v>
      </c>
      <c r="AH37" s="10" t="s">
        <v>79</v>
      </c>
      <c r="AI37" s="10" t="s">
        <v>38</v>
      </c>
      <c r="AJ37" s="10">
        <v>10</v>
      </c>
      <c r="AK37" s="10" t="s">
        <v>41</v>
      </c>
      <c r="AL37" s="10">
        <v>12.5</v>
      </c>
      <c r="AM37" s="10">
        <v>0</v>
      </c>
      <c r="AN37" s="10" t="s">
        <v>79</v>
      </c>
      <c r="AO37" s="10" t="s">
        <v>41</v>
      </c>
      <c r="AP37" s="10">
        <v>12.5</v>
      </c>
      <c r="AQ37" s="10" t="s">
        <v>41</v>
      </c>
      <c r="AR37" s="10">
        <v>12.5</v>
      </c>
      <c r="AS37" s="10">
        <v>0</v>
      </c>
      <c r="AT37" s="10" t="s">
        <v>79</v>
      </c>
      <c r="AU37" s="10">
        <v>0</v>
      </c>
      <c r="AV37" s="10" t="str">
        <f t="shared" si="13"/>
        <v/>
      </c>
      <c r="AW37" s="4"/>
      <c r="AX37" s="44">
        <f t="shared" si="12"/>
        <v>142.5</v>
      </c>
      <c r="AY37" s="42">
        <f t="shared" si="14"/>
        <v>11.875</v>
      </c>
    </row>
    <row r="38" spans="1:51" ht="13.5" customHeight="1">
      <c r="A38" s="29" t="s">
        <v>159</v>
      </c>
      <c r="B38" s="11">
        <v>200607216447</v>
      </c>
      <c r="C38" s="43" t="s">
        <v>78</v>
      </c>
      <c r="E38" s="10" t="s">
        <v>38</v>
      </c>
      <c r="F38" s="10">
        <v>10</v>
      </c>
      <c r="G38" s="10" t="s">
        <v>42</v>
      </c>
      <c r="H38" s="10">
        <v>15</v>
      </c>
      <c r="I38" s="10">
        <v>0</v>
      </c>
      <c r="J38" s="10" t="s">
        <v>79</v>
      </c>
      <c r="K38" s="10" t="s">
        <v>42</v>
      </c>
      <c r="L38" s="10">
        <v>15</v>
      </c>
      <c r="M38" s="10" t="s">
        <v>38</v>
      </c>
      <c r="N38" s="10">
        <v>10</v>
      </c>
      <c r="O38" s="36">
        <v>0</v>
      </c>
      <c r="P38" s="10">
        <v>0</v>
      </c>
      <c r="Q38" s="10" t="s">
        <v>79</v>
      </c>
      <c r="R38" s="36" t="s">
        <v>43</v>
      </c>
      <c r="S38" s="10" t="s">
        <v>41</v>
      </c>
      <c r="T38" s="10">
        <v>12.5</v>
      </c>
      <c r="U38" s="10" t="s">
        <v>42</v>
      </c>
      <c r="V38" s="10">
        <v>15</v>
      </c>
      <c r="W38" s="10">
        <v>0</v>
      </c>
      <c r="X38" s="10" t="s">
        <v>79</v>
      </c>
      <c r="Y38" s="10" t="s">
        <v>38</v>
      </c>
      <c r="Z38" s="10">
        <v>10</v>
      </c>
      <c r="AA38" s="10">
        <v>0</v>
      </c>
      <c r="AB38" s="10" t="s">
        <v>79</v>
      </c>
      <c r="AC38" s="10" t="s">
        <v>38</v>
      </c>
      <c r="AD38" s="10">
        <v>10</v>
      </c>
      <c r="AE38" s="10">
        <v>0</v>
      </c>
      <c r="AF38" s="10" t="s">
        <v>79</v>
      </c>
      <c r="AG38" s="10">
        <v>0</v>
      </c>
      <c r="AH38" s="10" t="s">
        <v>79</v>
      </c>
      <c r="AI38" s="10" t="s">
        <v>42</v>
      </c>
      <c r="AJ38" s="10">
        <v>15</v>
      </c>
      <c r="AK38" s="10" t="s">
        <v>42</v>
      </c>
      <c r="AL38" s="10">
        <v>15</v>
      </c>
      <c r="AM38" s="10">
        <v>0</v>
      </c>
      <c r="AN38" s="10" t="s">
        <v>79</v>
      </c>
      <c r="AO38" s="10" t="s">
        <v>42</v>
      </c>
      <c r="AP38" s="10">
        <v>15</v>
      </c>
      <c r="AQ38" s="10" t="s">
        <v>39</v>
      </c>
      <c r="AR38" s="10">
        <v>17.5</v>
      </c>
      <c r="AS38" s="10">
        <v>0</v>
      </c>
      <c r="AT38" s="10" t="s">
        <v>79</v>
      </c>
      <c r="AU38" s="10">
        <v>0</v>
      </c>
      <c r="AV38" s="10" t="str">
        <f t="shared" si="13"/>
        <v/>
      </c>
      <c r="AW38" s="4"/>
      <c r="AX38" s="44">
        <f t="shared" si="12"/>
        <v>160</v>
      </c>
      <c r="AY38" s="42">
        <f t="shared" si="14"/>
        <v>13.333333333333334</v>
      </c>
    </row>
    <row r="39" spans="1:51" ht="13.5" customHeight="1">
      <c r="A39" s="29" t="s">
        <v>160</v>
      </c>
      <c r="B39" s="11">
        <v>200607095726</v>
      </c>
      <c r="C39" s="43" t="s">
        <v>78</v>
      </c>
      <c r="E39" s="10" t="s">
        <v>41</v>
      </c>
      <c r="F39" s="10">
        <v>12.5</v>
      </c>
      <c r="G39" s="10" t="s">
        <v>42</v>
      </c>
      <c r="H39" s="10">
        <v>15</v>
      </c>
      <c r="I39" s="10">
        <v>0</v>
      </c>
      <c r="J39" s="10" t="s">
        <v>79</v>
      </c>
      <c r="K39" s="10" t="s">
        <v>42</v>
      </c>
      <c r="L39" s="10">
        <v>15</v>
      </c>
      <c r="M39" s="10" t="s">
        <v>38</v>
      </c>
      <c r="N39" s="10">
        <v>10</v>
      </c>
      <c r="O39" s="36">
        <v>0</v>
      </c>
      <c r="P39" s="10">
        <v>0</v>
      </c>
      <c r="Q39" s="10" t="s">
        <v>79</v>
      </c>
      <c r="R39" s="36" t="s">
        <v>46</v>
      </c>
      <c r="S39" s="10" t="s">
        <v>42</v>
      </c>
      <c r="T39" s="10">
        <v>15</v>
      </c>
      <c r="U39" s="10" t="s">
        <v>42</v>
      </c>
      <c r="V39" s="10">
        <v>15</v>
      </c>
      <c r="W39" s="10">
        <v>0</v>
      </c>
      <c r="X39" s="10" t="s">
        <v>79</v>
      </c>
      <c r="Y39" s="10" t="s">
        <v>42</v>
      </c>
      <c r="Z39" s="10">
        <v>15</v>
      </c>
      <c r="AA39" s="10">
        <v>0</v>
      </c>
      <c r="AB39" s="10" t="s">
        <v>79</v>
      </c>
      <c r="AC39" s="10" t="s">
        <v>38</v>
      </c>
      <c r="AD39" s="10">
        <v>10</v>
      </c>
      <c r="AE39" s="10">
        <v>0</v>
      </c>
      <c r="AF39" s="10" t="s">
        <v>79</v>
      </c>
      <c r="AG39" s="10">
        <v>0</v>
      </c>
      <c r="AH39" s="10" t="s">
        <v>79</v>
      </c>
      <c r="AI39" s="10" t="s">
        <v>39</v>
      </c>
      <c r="AJ39" s="10">
        <v>17.5</v>
      </c>
      <c r="AK39" s="10" t="s">
        <v>39</v>
      </c>
      <c r="AL39" s="10">
        <v>17.5</v>
      </c>
      <c r="AM39" s="10">
        <v>0</v>
      </c>
      <c r="AN39" s="10" t="s">
        <v>79</v>
      </c>
      <c r="AO39" s="10" t="s">
        <v>21</v>
      </c>
      <c r="AP39" s="10">
        <v>20</v>
      </c>
      <c r="AQ39" s="10" t="s">
        <v>39</v>
      </c>
      <c r="AR39" s="10">
        <v>17.5</v>
      </c>
      <c r="AS39" s="10">
        <v>0</v>
      </c>
      <c r="AT39" s="10" t="s">
        <v>79</v>
      </c>
      <c r="AU39" s="10">
        <v>0</v>
      </c>
      <c r="AV39" s="10" t="str">
        <f t="shared" si="13"/>
        <v/>
      </c>
      <c r="AW39" s="4"/>
      <c r="AX39" s="44">
        <f t="shared" si="12"/>
        <v>180</v>
      </c>
      <c r="AY39" s="42">
        <f t="shared" si="14"/>
        <v>15</v>
      </c>
    </row>
    <row r="40" spans="1:51" ht="13.5" customHeight="1">
      <c r="A40" s="29" t="s">
        <v>161</v>
      </c>
      <c r="B40" s="11">
        <v>200608183521</v>
      </c>
      <c r="C40" s="43" t="s">
        <v>80</v>
      </c>
      <c r="E40" s="10" t="s">
        <v>39</v>
      </c>
      <c r="F40" s="10">
        <v>17.5</v>
      </c>
      <c r="G40" s="10" t="s">
        <v>21</v>
      </c>
      <c r="H40" s="10">
        <v>20</v>
      </c>
      <c r="I40" s="10">
        <v>0</v>
      </c>
      <c r="J40" s="10" t="s">
        <v>79</v>
      </c>
      <c r="K40" s="10" t="s">
        <v>39</v>
      </c>
      <c r="L40" s="10">
        <v>17.5</v>
      </c>
      <c r="M40" s="10" t="s">
        <v>39</v>
      </c>
      <c r="N40" s="10">
        <v>17.5</v>
      </c>
      <c r="O40" s="36">
        <v>0</v>
      </c>
      <c r="P40" s="10">
        <v>0</v>
      </c>
      <c r="Q40" s="10" t="s">
        <v>79</v>
      </c>
      <c r="R40" s="36" t="s">
        <v>43</v>
      </c>
      <c r="S40" s="10" t="s">
        <v>42</v>
      </c>
      <c r="T40" s="10">
        <v>15</v>
      </c>
      <c r="U40" s="10" t="s">
        <v>41</v>
      </c>
      <c r="V40" s="10">
        <v>12.5</v>
      </c>
      <c r="W40" s="10">
        <v>0</v>
      </c>
      <c r="X40" s="10" t="s">
        <v>79</v>
      </c>
      <c r="Y40" s="10" t="s">
        <v>39</v>
      </c>
      <c r="Z40" s="10">
        <v>17.5</v>
      </c>
      <c r="AA40" s="10">
        <v>0</v>
      </c>
      <c r="AB40" s="10" t="s">
        <v>79</v>
      </c>
      <c r="AC40" s="10" t="s">
        <v>21</v>
      </c>
      <c r="AD40" s="10">
        <v>20</v>
      </c>
      <c r="AE40" s="10">
        <v>0</v>
      </c>
      <c r="AF40" s="10" t="s">
        <v>79</v>
      </c>
      <c r="AG40" s="10">
        <v>0</v>
      </c>
      <c r="AH40" s="10" t="s">
        <v>79</v>
      </c>
      <c r="AI40" s="10" t="s">
        <v>21</v>
      </c>
      <c r="AJ40" s="10">
        <v>20</v>
      </c>
      <c r="AK40" s="10" t="s">
        <v>39</v>
      </c>
      <c r="AL40" s="10">
        <v>17.5</v>
      </c>
      <c r="AM40" s="10">
        <v>0</v>
      </c>
      <c r="AN40" s="10" t="s">
        <v>79</v>
      </c>
      <c r="AO40" s="10" t="s">
        <v>21</v>
      </c>
      <c r="AP40" s="10">
        <v>20</v>
      </c>
      <c r="AQ40" s="10" t="s">
        <v>39</v>
      </c>
      <c r="AR40" s="10">
        <v>17.5</v>
      </c>
      <c r="AS40" s="10">
        <v>0</v>
      </c>
      <c r="AT40" s="10" t="s">
        <v>79</v>
      </c>
      <c r="AU40" s="10">
        <v>0</v>
      </c>
      <c r="AV40" s="10" t="str">
        <f t="shared" si="13"/>
        <v/>
      </c>
      <c r="AW40" s="4"/>
      <c r="AX40" s="44">
        <f t="shared" si="12"/>
        <v>212.5</v>
      </c>
      <c r="AY40" s="42">
        <f t="shared" si="14"/>
        <v>17.708333333333332</v>
      </c>
    </row>
  </sheetData>
  <sheetProtection selectLockedCells="1"/>
  <conditionalFormatting sqref="E14:E40 G14:G40 I14:I40 K14:K40 M14:M40 P14:P40 S14:S40 U14:U40 W14:W40 Y14:Y40 AA14:AA40 AC14:AC40 AE14:AE40 AG14:AG40 AI14:AI40 AK14:AK40 AM14:AM40 AO14:AO40 AQ14:AQ40 AS14:AS40 AU14:AU40">
    <cfRule type="cellIs" dxfId="35" priority="9" operator="equal">
      <formula>$A$3</formula>
    </cfRule>
    <cfRule type="cellIs" dxfId="34" priority="10" operator="equal">
      <formula>$BB$18</formula>
    </cfRule>
    <cfRule type="cellIs" dxfId="33" priority="11" operator="equal">
      <formula>$BB$16</formula>
    </cfRule>
    <cfRule type="cellIs" dxfId="32" priority="12" operator="equal">
      <formula>$BB$14</formula>
    </cfRule>
    <cfRule type="cellIs" dxfId="31" priority="13" operator="equal">
      <formula>$BC$14</formula>
    </cfRule>
    <cfRule type="cellIs" dxfId="30" priority="14" operator="equal">
      <formula>$BC$16</formula>
    </cfRule>
  </conditionalFormatting>
  <conditionalFormatting sqref="E5:M7 P5:P7 S5:AU7">
    <cfRule type="cellIs" dxfId="29" priority="7" operator="between">
      <formula>0.1</formula>
      <formula>$BB$24</formula>
    </cfRule>
    <cfRule type="cellIs" dxfId="28" priority="8" operator="between">
      <formula>$BB$26</formula>
      <formula>30</formula>
    </cfRule>
  </conditionalFormatting>
  <conditionalFormatting sqref="AX14:AX40">
    <cfRule type="cellIs" dxfId="27" priority="1" operator="greaterThanOrEqual">
      <formula>$BB$22</formula>
    </cfRule>
    <cfRule type="cellIs" dxfId="26" priority="2" operator="between">
      <formula>1</formula>
      <formula>$BB$20</formula>
    </cfRule>
  </conditionalFormatting>
  <conditionalFormatting sqref="AY14:AY40">
    <cfRule type="cellIs" dxfId="25" priority="5" operator="between">
      <formula>0.1</formula>
      <formula>$BB$24</formula>
    </cfRule>
    <cfRule type="cellIs" dxfId="24" priority="6" operator="between">
      <formula>$BB$26</formula>
      <formula>30</formula>
    </cfRule>
  </conditionalFormatting>
  <dataValidations count="5">
    <dataValidation type="whole" allowBlank="1" showInputMessage="1" showErrorMessage="1" promptTitle="Ange ett tal mellan 0 och 340" sqref="BB22" xr:uid="{5C24ED1E-5B3F-4720-BF38-19F70E291A65}">
      <formula1>0</formula1>
      <formula2>500</formula2>
    </dataValidation>
    <dataValidation type="list" allowBlank="1" showInputMessage="1" showErrorMessage="1" errorTitle="Fel värden" error="Välj ett betygssteg A - F" promptTitle="Välj ett betygssteg A - F" sqref="BB14:BC14" xr:uid="{ACAD4CD7-CD67-4A10-B21C-FCFB9CA1FDCB}">
      <formula1>$BD$15:$BD$20</formula1>
    </dataValidation>
    <dataValidation type="whole" allowBlank="1" showInputMessage="1" showErrorMessage="1" promptTitle="Ange ett tal mellan 0 och 340" sqref="BB20" xr:uid="{9B3FB3C7-C11C-4A4A-AC5A-448F64FE1C52}">
      <formula1>0</formula1>
      <formula2>340</formula2>
    </dataValidation>
    <dataValidation type="whole" allowBlank="1" showInputMessage="1" showErrorMessage="1" error="Ange ett tal mellan 0 och 20" promptTitle="Ange ett tal mellan 0 och 20" sqref="BB26 BB24" xr:uid="{D51AD69D-F729-4CEA-B132-1749E5D93B89}">
      <formula1>0</formula1>
      <formula2>20</formula2>
    </dataValidation>
    <dataValidation type="list" allowBlank="1" showInputMessage="1" showErrorMessage="1" errorTitle="Fel värde" error="Välj ett betygssteg A - F" promptTitle="Välj ett betygssteg A - F" sqref="BB11 BB18 BB16:BC16 BB9" xr:uid="{9C024320-0708-40A1-AAA7-E0738B086E9A}">
      <formula1>$BD$15:$BD$20</formula1>
    </dataValidation>
  </dataValidations>
  <printOptions horizontalCentered="1"/>
  <pageMargins left="0.19685039370078741" right="0.19685039370078741" top="0.78740157480314965" bottom="0.39370078740157483" header="0.39370078740157483" footer="0.19685039370078741"/>
  <pageSetup paperSize="9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27640-59BE-4CE6-A29C-553B79E7C3B2}">
  <dimension ref="A1:BD40"/>
  <sheetViews>
    <sheetView showGridLines="0" showZeros="0" topLeftCell="A6" zoomScaleNormal="100" workbookViewId="0">
      <selection activeCell="P35" sqref="P35"/>
    </sheetView>
  </sheetViews>
  <sheetFormatPr defaultRowHeight="14.5"/>
  <cols>
    <col min="1" max="1" width="20" style="5" bestFit="1" customWidth="1"/>
    <col min="2" max="2" width="11.26953125" style="1" hidden="1" customWidth="1"/>
    <col min="3" max="3" width="3.453125" style="2" customWidth="1"/>
    <col min="4" max="4" width="0.7265625" customWidth="1"/>
    <col min="5" max="5" width="4.7265625" style="8" customWidth="1"/>
    <col min="6" max="6" width="4.81640625" style="8" hidden="1" customWidth="1"/>
    <col min="7" max="7" width="4.7265625" style="8" customWidth="1"/>
    <col min="8" max="8" width="4.81640625" style="8" hidden="1" customWidth="1"/>
    <col min="9" max="9" width="4.7265625" style="8" customWidth="1"/>
    <col min="10" max="10" width="4.81640625" style="8" hidden="1" customWidth="1"/>
    <col min="11" max="11" width="4.7265625" style="8" customWidth="1"/>
    <col min="12" max="12" width="4.81640625" style="8" hidden="1" customWidth="1"/>
    <col min="13" max="13" width="4.7265625" style="8" customWidth="1"/>
    <col min="14" max="14" width="4.81640625" style="8" hidden="1" customWidth="1"/>
    <col min="15" max="15" width="3.54296875" style="8" bestFit="1" customWidth="1"/>
    <col min="16" max="16" width="4.7265625" style="8" customWidth="1"/>
    <col min="17" max="17" width="4.81640625" style="8" hidden="1" customWidth="1"/>
    <col min="18" max="18" width="3.453125" style="8" bestFit="1" customWidth="1"/>
    <col min="19" max="19" width="4.7265625" style="8" customWidth="1"/>
    <col min="20" max="20" width="4.81640625" style="8" hidden="1" customWidth="1"/>
    <col min="21" max="21" width="4.7265625" style="8" customWidth="1"/>
    <col min="22" max="22" width="4.81640625" style="8" hidden="1" customWidth="1"/>
    <col min="23" max="23" width="4.7265625" style="8" customWidth="1"/>
    <col min="24" max="24" width="4.81640625" style="8" hidden="1" customWidth="1"/>
    <col min="25" max="25" width="4.7265625" style="8" customWidth="1"/>
    <col min="26" max="26" width="4.81640625" style="8" hidden="1" customWidth="1"/>
    <col min="27" max="27" width="4.7265625" style="8" customWidth="1"/>
    <col min="28" max="28" width="4.81640625" style="8" hidden="1" customWidth="1"/>
    <col min="29" max="29" width="4.7265625" style="8" customWidth="1"/>
    <col min="30" max="30" width="4.81640625" style="8" hidden="1" customWidth="1"/>
    <col min="31" max="31" width="4.7265625" style="8" customWidth="1"/>
    <col min="32" max="32" width="4.81640625" style="8" hidden="1" customWidth="1"/>
    <col min="33" max="33" width="4.7265625" style="8" customWidth="1"/>
    <col min="34" max="34" width="4.81640625" style="8" hidden="1" customWidth="1"/>
    <col min="35" max="35" width="4.7265625" style="8" customWidth="1"/>
    <col min="36" max="36" width="4.81640625" style="8" hidden="1" customWidth="1"/>
    <col min="37" max="37" width="4.7265625" style="8" customWidth="1"/>
    <col min="38" max="38" width="4.81640625" style="8" hidden="1" customWidth="1"/>
    <col min="39" max="39" width="4.7265625" style="8" customWidth="1"/>
    <col min="40" max="40" width="4.81640625" style="8" hidden="1" customWidth="1"/>
    <col min="41" max="41" width="4.7265625" style="8" customWidth="1"/>
    <col min="42" max="42" width="4.81640625" style="8" hidden="1" customWidth="1"/>
    <col min="43" max="43" width="4.7265625" style="8" customWidth="1"/>
    <col min="44" max="44" width="4.81640625" style="8" hidden="1" customWidth="1"/>
    <col min="45" max="45" width="4.7265625" style="8" customWidth="1"/>
    <col min="46" max="46" width="4.81640625" style="8" hidden="1" customWidth="1"/>
    <col min="47" max="47" width="4.7265625" style="8" customWidth="1"/>
    <col min="48" max="48" width="5.26953125" style="8" hidden="1" customWidth="1"/>
    <col min="49" max="49" width="0.7265625" customWidth="1"/>
    <col min="50" max="50" width="5.453125" customWidth="1"/>
    <col min="51" max="51" width="5.81640625" customWidth="1"/>
    <col min="53" max="53" width="19.1796875" customWidth="1"/>
    <col min="54" max="55" width="4.7265625" customWidth="1"/>
    <col min="56" max="56" width="4.7265625" hidden="1" customWidth="1"/>
    <col min="57" max="57" width="4.7265625" customWidth="1"/>
  </cols>
  <sheetData>
    <row r="1" spans="1:56" ht="10" customHeight="1"/>
    <row r="2" spans="1:56" ht="20">
      <c r="A2" s="39" t="s">
        <v>133</v>
      </c>
      <c r="C2" s="1"/>
      <c r="E2" s="1"/>
      <c r="F2" s="1"/>
      <c r="G2" s="1"/>
      <c r="H2" s="1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56" ht="10" customHeight="1"/>
    <row r="4" spans="1:56" s="7" customFormat="1" ht="14.15" customHeight="1">
      <c r="A4" s="5"/>
      <c r="B4" s="1" t="s">
        <v>23</v>
      </c>
      <c r="C4" s="2" t="s">
        <v>27</v>
      </c>
      <c r="E4" s="8" t="s">
        <v>2</v>
      </c>
      <c r="F4" s="8"/>
      <c r="G4" s="8" t="s">
        <v>3</v>
      </c>
      <c r="H4" s="8"/>
      <c r="I4" s="8" t="s">
        <v>4</v>
      </c>
      <c r="J4" s="8"/>
      <c r="K4" s="8" t="s">
        <v>5</v>
      </c>
      <c r="L4" s="8"/>
      <c r="M4" s="8" t="s">
        <v>6</v>
      </c>
      <c r="N4" s="8"/>
      <c r="O4" s="8"/>
      <c r="P4" s="8" t="s">
        <v>24</v>
      </c>
      <c r="Q4" s="8"/>
      <c r="R4" s="8"/>
      <c r="S4" s="8" t="s">
        <v>33</v>
      </c>
      <c r="T4" s="8"/>
      <c r="U4" s="8" t="s">
        <v>7</v>
      </c>
      <c r="V4" s="8"/>
      <c r="W4" s="8" t="s">
        <v>8</v>
      </c>
      <c r="X4" s="8"/>
      <c r="Y4" s="8" t="s">
        <v>9</v>
      </c>
      <c r="Z4" s="8"/>
      <c r="AA4" s="8" t="s">
        <v>10</v>
      </c>
      <c r="AB4" s="8"/>
      <c r="AC4" s="8" t="s">
        <v>11</v>
      </c>
      <c r="AD4" s="8"/>
      <c r="AE4" s="8" t="s">
        <v>12</v>
      </c>
      <c r="AF4" s="8"/>
      <c r="AG4" s="8" t="s">
        <v>13</v>
      </c>
      <c r="AH4" s="8"/>
      <c r="AI4" s="8" t="s">
        <v>14</v>
      </c>
      <c r="AJ4" s="8"/>
      <c r="AK4" s="8" t="s">
        <v>15</v>
      </c>
      <c r="AL4" s="8"/>
      <c r="AM4" s="8" t="s">
        <v>16</v>
      </c>
      <c r="AN4" s="8"/>
      <c r="AO4" s="8" t="s">
        <v>17</v>
      </c>
      <c r="AP4" s="8"/>
      <c r="AQ4" s="8" t="s">
        <v>18</v>
      </c>
      <c r="AR4" s="8"/>
      <c r="AS4" s="8" t="s">
        <v>19</v>
      </c>
      <c r="AT4" s="8"/>
      <c r="AU4" s="8" t="s">
        <v>20</v>
      </c>
      <c r="AV4" s="8"/>
      <c r="AX4" s="8" t="s">
        <v>25</v>
      </c>
      <c r="AY4" s="8" t="s">
        <v>26</v>
      </c>
    </row>
    <row r="5" spans="1:56" ht="13.5" customHeight="1">
      <c r="A5" s="15" t="s">
        <v>28</v>
      </c>
      <c r="E5" s="42">
        <f t="shared" ref="E5:M5" si="0">IFERROR(AVERAGE(F14:F40),"")</f>
        <v>11.73076923076923</v>
      </c>
      <c r="F5" s="42" t="str">
        <f t="shared" si="0"/>
        <v/>
      </c>
      <c r="G5" s="42">
        <f t="shared" si="0"/>
        <v>13.24074074074074</v>
      </c>
      <c r="H5" s="42">
        <f t="shared" si="0"/>
        <v>0</v>
      </c>
      <c r="I5" s="42" t="str">
        <f t="shared" si="0"/>
        <v/>
      </c>
      <c r="J5" s="42" t="str">
        <f t="shared" si="0"/>
        <v/>
      </c>
      <c r="K5" s="42">
        <f t="shared" si="0"/>
        <v>11.923076923076923</v>
      </c>
      <c r="L5" s="42" t="str">
        <f t="shared" si="0"/>
        <v/>
      </c>
      <c r="M5" s="42">
        <f t="shared" si="0"/>
        <v>11.203703703703704</v>
      </c>
      <c r="N5" s="12"/>
      <c r="O5" s="4"/>
      <c r="P5" s="42">
        <f>IFERROR(AVERAGE(Q14:Q40),"")</f>
        <v>15</v>
      </c>
      <c r="Q5" s="12"/>
      <c r="R5" s="4"/>
      <c r="S5" s="42">
        <f t="shared" ref="S5:AU5" si="1">IFERROR(AVERAGE(T14:T40),"")</f>
        <v>14.605263157894736</v>
      </c>
      <c r="T5" s="42" t="str">
        <f t="shared" si="1"/>
        <v/>
      </c>
      <c r="U5" s="42">
        <f t="shared" si="1"/>
        <v>10.462962962962964</v>
      </c>
      <c r="V5" s="42">
        <f t="shared" si="1"/>
        <v>0</v>
      </c>
      <c r="W5" s="42" t="str">
        <f t="shared" si="1"/>
        <v/>
      </c>
      <c r="X5" s="42" t="str">
        <f t="shared" si="1"/>
        <v/>
      </c>
      <c r="Y5" s="42">
        <f t="shared" si="1"/>
        <v>14</v>
      </c>
      <c r="Z5" s="42">
        <f t="shared" si="1"/>
        <v>0</v>
      </c>
      <c r="AA5" s="42" t="str">
        <f t="shared" si="1"/>
        <v/>
      </c>
      <c r="AB5" s="42" t="str">
        <f t="shared" si="1"/>
        <v/>
      </c>
      <c r="AC5" s="42">
        <f t="shared" si="1"/>
        <v>13.7</v>
      </c>
      <c r="AD5" s="42">
        <f t="shared" si="1"/>
        <v>0</v>
      </c>
      <c r="AE5" s="42" t="str">
        <f t="shared" si="1"/>
        <v/>
      </c>
      <c r="AF5" s="42">
        <f t="shared" si="1"/>
        <v>0</v>
      </c>
      <c r="AG5" s="42" t="str">
        <f t="shared" si="1"/>
        <v/>
      </c>
      <c r="AH5" s="42" t="str">
        <f t="shared" si="1"/>
        <v/>
      </c>
      <c r="AI5" s="42">
        <f t="shared" si="1"/>
        <v>11.9</v>
      </c>
      <c r="AJ5" s="42">
        <f t="shared" si="1"/>
        <v>0</v>
      </c>
      <c r="AK5" s="42">
        <f t="shared" si="1"/>
        <v>12.708333333333334</v>
      </c>
      <c r="AL5" s="42">
        <f t="shared" si="1"/>
        <v>0</v>
      </c>
      <c r="AM5" s="42" t="str">
        <f t="shared" si="1"/>
        <v/>
      </c>
      <c r="AN5" s="42" t="str">
        <f t="shared" si="1"/>
        <v/>
      </c>
      <c r="AO5" s="42">
        <f t="shared" si="1"/>
        <v>13.425925925925926</v>
      </c>
      <c r="AP5" s="42">
        <f t="shared" si="1"/>
        <v>0</v>
      </c>
      <c r="AQ5" s="42">
        <f t="shared" si="1"/>
        <v>12.272727272727273</v>
      </c>
      <c r="AR5" s="42">
        <f t="shared" si="1"/>
        <v>0</v>
      </c>
      <c r="AS5" s="42">
        <f t="shared" si="1"/>
        <v>2</v>
      </c>
      <c r="AT5" s="42">
        <f t="shared" si="1"/>
        <v>0</v>
      </c>
      <c r="AU5" s="42" t="str">
        <f t="shared" si="1"/>
        <v/>
      </c>
      <c r="AV5" s="12">
        <f>AVERAGE(AX14:AX40)</f>
        <v>142.5</v>
      </c>
      <c r="AW5" s="4"/>
      <c r="AX5" s="42">
        <f>AVERAGE(AX14:AX40)</f>
        <v>142.5</v>
      </c>
      <c r="AY5" s="22">
        <f>IFERROR(AVERAGE(AY14:AY40),"")</f>
        <v>12.052397191286081</v>
      </c>
    </row>
    <row r="6" spans="1:56" ht="13.5" customHeight="1">
      <c r="A6" s="15" t="s">
        <v>29</v>
      </c>
      <c r="C6" s="40">
        <f>COUNTIF(C14:C40,"K")</f>
        <v>15</v>
      </c>
      <c r="E6" s="42">
        <f t="shared" ref="E6:M6" si="2">IFERROR(AVERAGEIF($C14:$C40,"K",F14:F40),"")</f>
        <v>11.964285714285714</v>
      </c>
      <c r="F6" s="42" t="str">
        <f t="shared" si="2"/>
        <v/>
      </c>
      <c r="G6" s="42">
        <f t="shared" si="2"/>
        <v>13</v>
      </c>
      <c r="H6" s="42">
        <f t="shared" si="2"/>
        <v>0</v>
      </c>
      <c r="I6" s="42" t="str">
        <f t="shared" si="2"/>
        <v/>
      </c>
      <c r="J6" s="42" t="str">
        <f t="shared" si="2"/>
        <v/>
      </c>
      <c r="K6" s="42">
        <f t="shared" si="2"/>
        <v>13.035714285714286</v>
      </c>
      <c r="L6" s="42" t="str">
        <f t="shared" si="2"/>
        <v/>
      </c>
      <c r="M6" s="42">
        <f t="shared" si="2"/>
        <v>11.333333333333334</v>
      </c>
      <c r="N6" s="6"/>
      <c r="O6" s="4"/>
      <c r="P6" s="42">
        <f>IFERROR(AVERAGEIF($C14:$C40,"K",Q14:Q40),"")</f>
        <v>15</v>
      </c>
      <c r="Q6" s="6"/>
      <c r="R6" s="4"/>
      <c r="S6" s="42">
        <f t="shared" ref="S6:AU6" si="3">IFERROR(AVERAGEIF($C14:$C40,"K",T14:T40),"")</f>
        <v>14.5</v>
      </c>
      <c r="T6" s="42" t="str">
        <f t="shared" si="3"/>
        <v/>
      </c>
      <c r="U6" s="42">
        <f t="shared" si="3"/>
        <v>10.166666666666666</v>
      </c>
      <c r="V6" s="42">
        <f t="shared" si="3"/>
        <v>0</v>
      </c>
      <c r="W6" s="42" t="str">
        <f t="shared" si="3"/>
        <v/>
      </c>
      <c r="X6" s="42" t="str">
        <f t="shared" si="3"/>
        <v/>
      </c>
      <c r="Y6" s="42">
        <f t="shared" si="3"/>
        <v>15.384615384615385</v>
      </c>
      <c r="Z6" s="42">
        <f t="shared" si="3"/>
        <v>0</v>
      </c>
      <c r="AA6" s="42" t="str">
        <f t="shared" si="3"/>
        <v/>
      </c>
      <c r="AB6" s="42" t="str">
        <f t="shared" si="3"/>
        <v/>
      </c>
      <c r="AC6" s="42">
        <f t="shared" si="3"/>
        <v>14.23076923076923</v>
      </c>
      <c r="AD6" s="42">
        <f t="shared" si="3"/>
        <v>0</v>
      </c>
      <c r="AE6" s="42" t="str">
        <f t="shared" si="3"/>
        <v/>
      </c>
      <c r="AF6" s="42">
        <f t="shared" si="3"/>
        <v>0</v>
      </c>
      <c r="AG6" s="42" t="str">
        <f t="shared" si="3"/>
        <v/>
      </c>
      <c r="AH6" s="42" t="str">
        <f t="shared" si="3"/>
        <v/>
      </c>
      <c r="AI6" s="42">
        <f t="shared" si="3"/>
        <v>12.884615384615385</v>
      </c>
      <c r="AJ6" s="42" t="str">
        <f t="shared" si="3"/>
        <v/>
      </c>
      <c r="AK6" s="42">
        <f t="shared" si="3"/>
        <v>13.461538461538462</v>
      </c>
      <c r="AL6" s="42">
        <f t="shared" si="3"/>
        <v>0</v>
      </c>
      <c r="AM6" s="42" t="str">
        <f t="shared" si="3"/>
        <v/>
      </c>
      <c r="AN6" s="42" t="str">
        <f t="shared" si="3"/>
        <v/>
      </c>
      <c r="AO6" s="42">
        <f t="shared" si="3"/>
        <v>14</v>
      </c>
      <c r="AP6" s="42">
        <f t="shared" si="3"/>
        <v>0</v>
      </c>
      <c r="AQ6" s="42">
        <f t="shared" si="3"/>
        <v>12.291666666666666</v>
      </c>
      <c r="AR6" s="42">
        <f t="shared" si="3"/>
        <v>0</v>
      </c>
      <c r="AS6" s="42">
        <f t="shared" si="3"/>
        <v>3.3333333333333335</v>
      </c>
      <c r="AT6" s="42">
        <f t="shared" si="3"/>
        <v>0</v>
      </c>
      <c r="AU6" s="42" t="str">
        <f t="shared" si="3"/>
        <v/>
      </c>
      <c r="AV6" s="6">
        <f>AVERAGEIF($C14:$C40,"K",AX14:AX40)</f>
        <v>144.5</v>
      </c>
      <c r="AW6" s="4"/>
      <c r="AX6" s="41">
        <f>IFERROR(AVERAGEIF($C14:$C40,"K",AX14:AX40),"")</f>
        <v>144.5</v>
      </c>
      <c r="AY6" s="42">
        <f>IFERROR(AVERAGEIF($C14:$C40,"K",AY14:AY40),"")</f>
        <v>12.208203833203836</v>
      </c>
    </row>
    <row r="7" spans="1:56" ht="13.5" customHeight="1">
      <c r="A7" s="15" t="s">
        <v>30</v>
      </c>
      <c r="C7" s="40">
        <f>COUNTIF(C14:C40,"M")</f>
        <v>12</v>
      </c>
      <c r="E7" s="42">
        <f t="shared" ref="E7:M7" si="4">IFERROR(AVERAGEIF($C14:$C40,"M",F14:F40),"")</f>
        <v>11.458333333333334</v>
      </c>
      <c r="F7" s="42" t="str">
        <f t="shared" si="4"/>
        <v/>
      </c>
      <c r="G7" s="42">
        <f t="shared" si="4"/>
        <v>13.541666666666666</v>
      </c>
      <c r="H7" s="42">
        <f t="shared" si="4"/>
        <v>0</v>
      </c>
      <c r="I7" s="42" t="str">
        <f t="shared" si="4"/>
        <v/>
      </c>
      <c r="J7" s="42" t="str">
        <f t="shared" si="4"/>
        <v/>
      </c>
      <c r="K7" s="42">
        <f t="shared" si="4"/>
        <v>10.625</v>
      </c>
      <c r="L7" s="42" t="str">
        <f t="shared" si="4"/>
        <v/>
      </c>
      <c r="M7" s="42">
        <f t="shared" si="4"/>
        <v>11.041666666666666</v>
      </c>
      <c r="N7" s="6"/>
      <c r="O7" s="4"/>
      <c r="P7" s="42">
        <f>IFERROR(AVERAGEIF($C14:$C40,"M",Q14:Q40),"")</f>
        <v>15</v>
      </c>
      <c r="Q7" s="6"/>
      <c r="R7" s="4"/>
      <c r="S7" s="42">
        <f t="shared" ref="S7:AU7" si="5">IFERROR(AVERAGEIF($C14:$C40,"M",T14:T40),"")</f>
        <v>14.722222222222221</v>
      </c>
      <c r="T7" s="42" t="str">
        <f t="shared" si="5"/>
        <v/>
      </c>
      <c r="U7" s="42">
        <f t="shared" si="5"/>
        <v>10.833333333333334</v>
      </c>
      <c r="V7" s="42">
        <f t="shared" si="5"/>
        <v>0</v>
      </c>
      <c r="W7" s="42" t="str">
        <f t="shared" si="5"/>
        <v/>
      </c>
      <c r="X7" s="42" t="str">
        <f t="shared" si="5"/>
        <v/>
      </c>
      <c r="Y7" s="42">
        <f t="shared" si="5"/>
        <v>12.5</v>
      </c>
      <c r="Z7" s="42">
        <f t="shared" si="5"/>
        <v>0</v>
      </c>
      <c r="AA7" s="42" t="str">
        <f t="shared" si="5"/>
        <v/>
      </c>
      <c r="AB7" s="42" t="str">
        <f t="shared" si="5"/>
        <v/>
      </c>
      <c r="AC7" s="42">
        <f t="shared" si="5"/>
        <v>13.125</v>
      </c>
      <c r="AD7" s="42">
        <f t="shared" si="5"/>
        <v>0</v>
      </c>
      <c r="AE7" s="42" t="str">
        <f t="shared" si="5"/>
        <v/>
      </c>
      <c r="AF7" s="42">
        <f t="shared" si="5"/>
        <v>0</v>
      </c>
      <c r="AG7" s="42" t="str">
        <f t="shared" si="5"/>
        <v/>
      </c>
      <c r="AH7" s="42" t="str">
        <f t="shared" si="5"/>
        <v/>
      </c>
      <c r="AI7" s="42">
        <f t="shared" si="5"/>
        <v>10.833333333333334</v>
      </c>
      <c r="AJ7" s="42">
        <f t="shared" si="5"/>
        <v>0</v>
      </c>
      <c r="AK7" s="42">
        <f t="shared" si="5"/>
        <v>11.818181818181818</v>
      </c>
      <c r="AL7" s="42">
        <f t="shared" si="5"/>
        <v>0</v>
      </c>
      <c r="AM7" s="42" t="str">
        <f t="shared" si="5"/>
        <v/>
      </c>
      <c r="AN7" s="42" t="str">
        <f t="shared" si="5"/>
        <v/>
      </c>
      <c r="AO7" s="42">
        <f t="shared" si="5"/>
        <v>12.708333333333334</v>
      </c>
      <c r="AP7" s="42">
        <f t="shared" si="5"/>
        <v>0</v>
      </c>
      <c r="AQ7" s="42">
        <f t="shared" si="5"/>
        <v>12.25</v>
      </c>
      <c r="AR7" s="42">
        <f t="shared" si="5"/>
        <v>0</v>
      </c>
      <c r="AS7" s="42">
        <f t="shared" si="5"/>
        <v>0</v>
      </c>
      <c r="AT7" s="42">
        <f t="shared" si="5"/>
        <v>0</v>
      </c>
      <c r="AU7" s="42" t="str">
        <f t="shared" si="5"/>
        <v/>
      </c>
      <c r="AV7" s="6">
        <f>AVERAGEIF($C14:$C40,"M",AX14:AX40)</f>
        <v>140</v>
      </c>
      <c r="AW7" s="4"/>
      <c r="AX7" s="41">
        <f>IFERROR(AVERAGEIF($C14:$C40,"M",AX14:AX40),"")</f>
        <v>140</v>
      </c>
      <c r="AY7" s="42">
        <f>IFERROR(AVERAGEIF($C14:$C40,"M",AY14:AY40),"")</f>
        <v>11.857638888888888</v>
      </c>
    </row>
    <row r="8" spans="1:56" ht="3.75" customHeight="1">
      <c r="A8" s="15"/>
      <c r="O8" s="4"/>
      <c r="R8" s="4"/>
      <c r="AW8" s="4"/>
      <c r="AX8" s="8"/>
      <c r="AY8" s="8"/>
    </row>
    <row r="9" spans="1:56" ht="13.5" customHeight="1">
      <c r="A9" s="15" t="s">
        <v>31</v>
      </c>
      <c r="E9" s="42">
        <f t="shared" ref="E9:M9" si="6">IFERROR(_xlfn.STDEV.P(F14:F40),"")</f>
        <v>5.1780430837831766</v>
      </c>
      <c r="F9" s="42" t="str">
        <f t="shared" si="6"/>
        <v/>
      </c>
      <c r="G9" s="42">
        <f t="shared" si="6"/>
        <v>6.0021143965340187</v>
      </c>
      <c r="H9" s="42">
        <f t="shared" si="6"/>
        <v>0</v>
      </c>
      <c r="I9" s="42" t="str">
        <f t="shared" si="6"/>
        <v/>
      </c>
      <c r="J9" s="42" t="str">
        <f t="shared" si="6"/>
        <v/>
      </c>
      <c r="K9" s="42">
        <f t="shared" si="6"/>
        <v>5.7724350076167825</v>
      </c>
      <c r="L9" s="42" t="str">
        <f t="shared" si="6"/>
        <v/>
      </c>
      <c r="M9" s="42">
        <f t="shared" si="6"/>
        <v>6.2498285298837795</v>
      </c>
      <c r="N9" s="14"/>
      <c r="O9" s="4"/>
      <c r="P9" s="42">
        <f>IFERROR(_xlfn.STDEV.P(Q14:Q40),"")</f>
        <v>4.4721359549995796</v>
      </c>
      <c r="Q9" s="14"/>
      <c r="R9" s="4"/>
      <c r="S9" s="42">
        <f t="shared" ref="S9:AU9" si="7">IFERROR(_xlfn.STDEV.P(T14:T40),"")</f>
        <v>3.1688406786295515</v>
      </c>
      <c r="T9" s="42" t="str">
        <f t="shared" si="7"/>
        <v/>
      </c>
      <c r="U9" s="42">
        <f t="shared" si="7"/>
        <v>5.4448853436996876</v>
      </c>
      <c r="V9" s="42">
        <f t="shared" si="7"/>
        <v>0</v>
      </c>
      <c r="W9" s="42" t="str">
        <f t="shared" si="7"/>
        <v/>
      </c>
      <c r="X9" s="42" t="str">
        <f t="shared" si="7"/>
        <v/>
      </c>
      <c r="Y9" s="42">
        <f t="shared" si="7"/>
        <v>6.1237243569579451</v>
      </c>
      <c r="Z9" s="42">
        <f t="shared" si="7"/>
        <v>0</v>
      </c>
      <c r="AA9" s="42" t="str">
        <f t="shared" si="7"/>
        <v/>
      </c>
      <c r="AB9" s="42" t="str">
        <f t="shared" si="7"/>
        <v/>
      </c>
      <c r="AC9" s="42">
        <f t="shared" si="7"/>
        <v>6.0049979184009716</v>
      </c>
      <c r="AD9" s="42">
        <f t="shared" si="7"/>
        <v>0</v>
      </c>
      <c r="AE9" s="42" t="str">
        <f t="shared" si="7"/>
        <v/>
      </c>
      <c r="AF9" s="42">
        <f t="shared" si="7"/>
        <v>0</v>
      </c>
      <c r="AG9" s="42" t="str">
        <f t="shared" si="7"/>
        <v/>
      </c>
      <c r="AH9" s="42" t="str">
        <f t="shared" si="7"/>
        <v/>
      </c>
      <c r="AI9" s="42">
        <f t="shared" si="7"/>
        <v>6.5681047494692102</v>
      </c>
      <c r="AJ9" s="42">
        <f t="shared" si="7"/>
        <v>0</v>
      </c>
      <c r="AK9" s="42">
        <f t="shared" si="7"/>
        <v>4.8367444859349584</v>
      </c>
      <c r="AL9" s="42">
        <f t="shared" si="7"/>
        <v>0</v>
      </c>
      <c r="AM9" s="42" t="str">
        <f t="shared" si="7"/>
        <v/>
      </c>
      <c r="AN9" s="42" t="str">
        <f t="shared" si="7"/>
        <v/>
      </c>
      <c r="AO9" s="42">
        <f t="shared" si="7"/>
        <v>3.1290268979103333</v>
      </c>
      <c r="AP9" s="42">
        <f t="shared" si="7"/>
        <v>0</v>
      </c>
      <c r="AQ9" s="42">
        <f t="shared" si="7"/>
        <v>5.1073193305100526</v>
      </c>
      <c r="AR9" s="42">
        <f t="shared" si="7"/>
        <v>0</v>
      </c>
      <c r="AS9" s="42">
        <f t="shared" si="7"/>
        <v>4</v>
      </c>
      <c r="AT9" s="42">
        <f t="shared" si="7"/>
        <v>0</v>
      </c>
      <c r="AU9" s="42" t="str">
        <f t="shared" si="7"/>
        <v/>
      </c>
      <c r="AV9" s="13">
        <f>_xlfn.STDEV.P(AX14:AX40)</f>
        <v>62.130388580671095</v>
      </c>
      <c r="AW9" s="4"/>
      <c r="AX9" s="42">
        <f>IFERROR(_xlfn.STDEV.P(AY14:AY40),"")</f>
        <v>4.9085270404815891</v>
      </c>
      <c r="AY9" s="4"/>
      <c r="BA9" s="18" t="s">
        <v>91</v>
      </c>
      <c r="BB9" s="28" t="s">
        <v>21</v>
      </c>
      <c r="BC9" s="5" t="s">
        <v>96</v>
      </c>
    </row>
    <row r="10" spans="1:56" ht="3.75" customHeight="1">
      <c r="A10" s="15"/>
      <c r="O10" s="4"/>
      <c r="R10" s="4"/>
      <c r="AW10" s="4"/>
      <c r="AX10" s="8"/>
      <c r="AY10" s="8"/>
    </row>
    <row r="11" spans="1:56" ht="13.5" customHeight="1">
      <c r="A11" s="18" t="s">
        <v>32</v>
      </c>
      <c r="C11" s="41" t="str">
        <f>BB9</f>
        <v>A</v>
      </c>
      <c r="E11" s="41">
        <f t="shared" ref="E11:N11" si="8">COUNTIF(E14:E40,$C$11)</f>
        <v>2</v>
      </c>
      <c r="F11" s="41">
        <f t="shared" si="8"/>
        <v>0</v>
      </c>
      <c r="G11" s="41">
        <f t="shared" si="8"/>
        <v>3</v>
      </c>
      <c r="H11" s="41">
        <f t="shared" si="8"/>
        <v>0</v>
      </c>
      <c r="I11" s="41">
        <f t="shared" si="8"/>
        <v>0</v>
      </c>
      <c r="J11" s="41">
        <f t="shared" si="8"/>
        <v>0</v>
      </c>
      <c r="K11" s="41">
        <f t="shared" si="8"/>
        <v>2</v>
      </c>
      <c r="L11" s="41">
        <f t="shared" si="8"/>
        <v>0</v>
      </c>
      <c r="M11" s="41">
        <f t="shared" si="8"/>
        <v>2</v>
      </c>
      <c r="N11" s="16">
        <f t="shared" si="8"/>
        <v>0</v>
      </c>
      <c r="O11" s="4"/>
      <c r="P11" s="41">
        <f>COUNTIF(P14:P40,$C$11)</f>
        <v>2</v>
      </c>
      <c r="Q11" s="16">
        <f>COUNTIF(Q14:Q40,$C$11)</f>
        <v>0</v>
      </c>
      <c r="R11" s="4"/>
      <c r="S11" s="41">
        <f t="shared" ref="S11:AU11" si="9">COUNTIF(S14:S40,$C$11)</f>
        <v>3</v>
      </c>
      <c r="T11" s="41">
        <f t="shared" si="9"/>
        <v>0</v>
      </c>
      <c r="U11" s="41">
        <f t="shared" si="9"/>
        <v>0</v>
      </c>
      <c r="V11" s="41">
        <f t="shared" si="9"/>
        <v>0</v>
      </c>
      <c r="W11" s="41">
        <f t="shared" si="9"/>
        <v>0</v>
      </c>
      <c r="X11" s="41">
        <f t="shared" si="9"/>
        <v>0</v>
      </c>
      <c r="Y11" s="41">
        <f t="shared" si="9"/>
        <v>6</v>
      </c>
      <c r="Z11" s="41">
        <f t="shared" si="9"/>
        <v>0</v>
      </c>
      <c r="AA11" s="41">
        <f t="shared" si="9"/>
        <v>0</v>
      </c>
      <c r="AB11" s="41">
        <f t="shared" si="9"/>
        <v>0</v>
      </c>
      <c r="AC11" s="41">
        <f t="shared" si="9"/>
        <v>5</v>
      </c>
      <c r="AD11" s="41">
        <f t="shared" si="9"/>
        <v>0</v>
      </c>
      <c r="AE11" s="41">
        <f t="shared" si="9"/>
        <v>0</v>
      </c>
      <c r="AF11" s="41">
        <f t="shared" si="9"/>
        <v>0</v>
      </c>
      <c r="AG11" s="41">
        <f t="shared" si="9"/>
        <v>0</v>
      </c>
      <c r="AH11" s="41">
        <f t="shared" si="9"/>
        <v>0</v>
      </c>
      <c r="AI11" s="41">
        <f t="shared" si="9"/>
        <v>3</v>
      </c>
      <c r="AJ11" s="41">
        <f t="shared" si="9"/>
        <v>0</v>
      </c>
      <c r="AK11" s="41">
        <f t="shared" si="9"/>
        <v>2</v>
      </c>
      <c r="AL11" s="41">
        <f t="shared" si="9"/>
        <v>0</v>
      </c>
      <c r="AM11" s="41">
        <f t="shared" si="9"/>
        <v>0</v>
      </c>
      <c r="AN11" s="41">
        <f t="shared" si="9"/>
        <v>0</v>
      </c>
      <c r="AO11" s="41">
        <f t="shared" si="9"/>
        <v>2</v>
      </c>
      <c r="AP11" s="41">
        <f t="shared" si="9"/>
        <v>0</v>
      </c>
      <c r="AQ11" s="41">
        <f t="shared" si="9"/>
        <v>2</v>
      </c>
      <c r="AR11" s="41">
        <f t="shared" si="9"/>
        <v>0</v>
      </c>
      <c r="AS11" s="41">
        <f t="shared" si="9"/>
        <v>0</v>
      </c>
      <c r="AT11" s="41">
        <f t="shared" si="9"/>
        <v>0</v>
      </c>
      <c r="AU11" s="41">
        <f t="shared" si="9"/>
        <v>0</v>
      </c>
      <c r="AV11" s="16">
        <f>COUNTIF(AV14:AV40,"A")</f>
        <v>0</v>
      </c>
      <c r="AW11" s="4"/>
      <c r="AX11" s="41">
        <f>SUM(E11:AU11)</f>
        <v>34</v>
      </c>
      <c r="AY11" s="4"/>
      <c r="BA11" s="18" t="s">
        <v>91</v>
      </c>
      <c r="BB11" s="28" t="s">
        <v>22</v>
      </c>
      <c r="BC11" s="5" t="s">
        <v>97</v>
      </c>
    </row>
    <row r="12" spans="1:56" ht="13.5" customHeight="1">
      <c r="A12" s="18" t="s">
        <v>32</v>
      </c>
      <c r="C12" s="41" t="str">
        <f>BB11</f>
        <v>F</v>
      </c>
      <c r="E12" s="41">
        <f t="shared" ref="E12:N12" si="10">COUNTIF(E14:E40,$C$12)</f>
        <v>3</v>
      </c>
      <c r="F12" s="41">
        <f t="shared" si="10"/>
        <v>0</v>
      </c>
      <c r="G12" s="41">
        <f t="shared" si="10"/>
        <v>4</v>
      </c>
      <c r="H12" s="41">
        <f t="shared" si="10"/>
        <v>0</v>
      </c>
      <c r="I12" s="41">
        <f t="shared" si="10"/>
        <v>0</v>
      </c>
      <c r="J12" s="41">
        <f t="shared" si="10"/>
        <v>0</v>
      </c>
      <c r="K12" s="41">
        <f t="shared" si="10"/>
        <v>4</v>
      </c>
      <c r="L12" s="41">
        <f t="shared" si="10"/>
        <v>0</v>
      </c>
      <c r="M12" s="41">
        <f t="shared" si="10"/>
        <v>5</v>
      </c>
      <c r="N12" s="16">
        <f t="shared" si="10"/>
        <v>0</v>
      </c>
      <c r="O12" s="8" t="s">
        <v>24</v>
      </c>
      <c r="P12" s="41">
        <f>COUNTIF(P14:P40,$C$12)</f>
        <v>0</v>
      </c>
      <c r="Q12" s="16">
        <f>COUNTIF(Q14:Q40,$C$12)</f>
        <v>0</v>
      </c>
      <c r="R12" s="8" t="s">
        <v>33</v>
      </c>
      <c r="S12" s="41">
        <f t="shared" ref="S12:AU12" si="11">COUNTIF(S14:S40,$C$12)</f>
        <v>0</v>
      </c>
      <c r="T12" s="41">
        <f t="shared" si="11"/>
        <v>0</v>
      </c>
      <c r="U12" s="41">
        <f t="shared" si="11"/>
        <v>5</v>
      </c>
      <c r="V12" s="41">
        <f t="shared" si="11"/>
        <v>0</v>
      </c>
      <c r="W12" s="41">
        <f t="shared" si="11"/>
        <v>0</v>
      </c>
      <c r="X12" s="41">
        <f t="shared" si="11"/>
        <v>0</v>
      </c>
      <c r="Y12" s="41">
        <f t="shared" si="11"/>
        <v>3</v>
      </c>
      <c r="Z12" s="41">
        <f t="shared" si="11"/>
        <v>0</v>
      </c>
      <c r="AA12" s="41">
        <f t="shared" si="11"/>
        <v>0</v>
      </c>
      <c r="AB12" s="41">
        <f t="shared" si="11"/>
        <v>0</v>
      </c>
      <c r="AC12" s="41">
        <f t="shared" si="11"/>
        <v>3</v>
      </c>
      <c r="AD12" s="41">
        <f t="shared" si="11"/>
        <v>0</v>
      </c>
      <c r="AE12" s="41">
        <f t="shared" si="11"/>
        <v>0</v>
      </c>
      <c r="AF12" s="41">
        <f t="shared" si="11"/>
        <v>0</v>
      </c>
      <c r="AG12" s="41">
        <f t="shared" si="11"/>
        <v>0</v>
      </c>
      <c r="AH12" s="41">
        <f t="shared" si="11"/>
        <v>0</v>
      </c>
      <c r="AI12" s="41">
        <f t="shared" si="11"/>
        <v>5</v>
      </c>
      <c r="AJ12" s="41">
        <f t="shared" si="11"/>
        <v>0</v>
      </c>
      <c r="AK12" s="41">
        <f t="shared" si="11"/>
        <v>2</v>
      </c>
      <c r="AL12" s="41">
        <f t="shared" si="11"/>
        <v>0</v>
      </c>
      <c r="AM12" s="41">
        <f t="shared" si="11"/>
        <v>0</v>
      </c>
      <c r="AN12" s="41">
        <f t="shared" si="11"/>
        <v>0</v>
      </c>
      <c r="AO12" s="41">
        <f t="shared" si="11"/>
        <v>0</v>
      </c>
      <c r="AP12" s="41">
        <f t="shared" si="11"/>
        <v>0</v>
      </c>
      <c r="AQ12" s="41">
        <f t="shared" si="11"/>
        <v>2</v>
      </c>
      <c r="AR12" s="41">
        <f t="shared" si="11"/>
        <v>0</v>
      </c>
      <c r="AS12" s="41">
        <f t="shared" si="11"/>
        <v>4</v>
      </c>
      <c r="AT12" s="41">
        <f t="shared" si="11"/>
        <v>0</v>
      </c>
      <c r="AU12" s="41">
        <f t="shared" si="11"/>
        <v>0</v>
      </c>
      <c r="AV12" s="16">
        <f>COUNTIF(AV14:AV40,"F")</f>
        <v>0</v>
      </c>
      <c r="AW12" s="4"/>
      <c r="AX12" s="41">
        <f>SUM(E12:AU12)</f>
        <v>40</v>
      </c>
      <c r="AY12" s="4"/>
    </row>
    <row r="13" spans="1:56" ht="3.75" customHeight="1">
      <c r="AW13" s="4"/>
      <c r="AX13" s="4"/>
      <c r="AY13" s="4"/>
    </row>
    <row r="14" spans="1:56" ht="13.5" customHeight="1">
      <c r="A14" s="29" t="s">
        <v>188</v>
      </c>
      <c r="B14" s="11">
        <v>200601033772</v>
      </c>
      <c r="C14" s="43" t="s">
        <v>80</v>
      </c>
      <c r="E14" s="10" t="s">
        <v>38</v>
      </c>
      <c r="F14" s="10">
        <v>10</v>
      </c>
      <c r="G14" s="10" t="s">
        <v>22</v>
      </c>
      <c r="H14" s="10">
        <v>0</v>
      </c>
      <c r="I14" s="10">
        <v>0</v>
      </c>
      <c r="J14" s="10" t="s">
        <v>79</v>
      </c>
      <c r="K14" s="10" t="s">
        <v>38</v>
      </c>
      <c r="L14" s="10">
        <v>10</v>
      </c>
      <c r="M14" s="10" t="s">
        <v>38</v>
      </c>
      <c r="N14" s="10">
        <v>10</v>
      </c>
      <c r="O14" s="36" t="s">
        <v>44</v>
      </c>
      <c r="P14" s="10" t="s">
        <v>38</v>
      </c>
      <c r="Q14" s="10">
        <v>10</v>
      </c>
      <c r="R14" s="36">
        <v>0</v>
      </c>
      <c r="S14" s="10">
        <v>0</v>
      </c>
      <c r="T14" s="10" t="s">
        <v>79</v>
      </c>
      <c r="U14" s="10" t="s">
        <v>22</v>
      </c>
      <c r="V14" s="10">
        <v>0</v>
      </c>
      <c r="W14" s="10">
        <v>0</v>
      </c>
      <c r="X14" s="10" t="s">
        <v>79</v>
      </c>
      <c r="Y14" s="10" t="s">
        <v>49</v>
      </c>
      <c r="Z14" s="10" t="s">
        <v>79</v>
      </c>
      <c r="AA14" s="10">
        <v>0</v>
      </c>
      <c r="AB14" s="10" t="s">
        <v>79</v>
      </c>
      <c r="AC14" s="10" t="s">
        <v>49</v>
      </c>
      <c r="AD14" s="10" t="s">
        <v>79</v>
      </c>
      <c r="AE14" s="10">
        <v>0</v>
      </c>
      <c r="AF14" s="10" t="s">
        <v>79</v>
      </c>
      <c r="AG14" s="10">
        <v>0</v>
      </c>
      <c r="AH14" s="10" t="s">
        <v>79</v>
      </c>
      <c r="AI14" s="10" t="s">
        <v>49</v>
      </c>
      <c r="AJ14" s="10" t="s">
        <v>79</v>
      </c>
      <c r="AK14" s="10" t="s">
        <v>49</v>
      </c>
      <c r="AL14" s="10" t="s">
        <v>79</v>
      </c>
      <c r="AM14" s="10">
        <v>0</v>
      </c>
      <c r="AN14" s="10" t="s">
        <v>79</v>
      </c>
      <c r="AO14" s="10" t="s">
        <v>38</v>
      </c>
      <c r="AP14" s="10">
        <v>10</v>
      </c>
      <c r="AQ14" s="10">
        <v>0</v>
      </c>
      <c r="AR14" s="10" t="s">
        <v>79</v>
      </c>
      <c r="AS14" s="10" t="s">
        <v>22</v>
      </c>
      <c r="AT14" s="10">
        <v>0</v>
      </c>
      <c r="AU14" s="10">
        <v>0</v>
      </c>
      <c r="AV14" s="10" t="str">
        <f>IF(AU14="F",0,IF(AU14="E",10,IF(AU14="D",12.5,IF(AU14="C",15,IF(AU14="B",17.5,IF(AU14="A",20,""))))))</f>
        <v/>
      </c>
      <c r="AW14" s="4"/>
      <c r="AX14" s="44">
        <f t="shared" ref="AX14:AX40" si="12">SUM(F14,H14,J14,L14,N14,Q14,T14,V14,X14,Z14,AB14,AD14,AF14,AH14,AJ14,AL14,AN14,AP14,AR14,AT14,AV14)</f>
        <v>50</v>
      </c>
      <c r="AY14" s="42">
        <f>IFERROR(AVERAGE(F14,H14,J14,L14,N14,Q14,T14,V14,X14,Z14,AB14,AD14,AF14,AH14,AJ14,AL14,AN14,AP14,AR14,AT14,AV14),"")</f>
        <v>6.25</v>
      </c>
      <c r="BA14" s="25" t="s">
        <v>98</v>
      </c>
      <c r="BB14" s="26" t="s">
        <v>21</v>
      </c>
      <c r="BC14" s="26"/>
    </row>
    <row r="15" spans="1:56" ht="13.5" customHeight="1">
      <c r="A15" s="29" t="s">
        <v>189</v>
      </c>
      <c r="B15" s="11">
        <v>200608232435</v>
      </c>
      <c r="C15" s="43" t="s">
        <v>78</v>
      </c>
      <c r="E15" s="10" t="s">
        <v>38</v>
      </c>
      <c r="F15" s="10">
        <v>10</v>
      </c>
      <c r="G15" s="10" t="s">
        <v>22</v>
      </c>
      <c r="H15" s="10">
        <v>0</v>
      </c>
      <c r="I15" s="10">
        <v>0</v>
      </c>
      <c r="J15" s="10" t="s">
        <v>79</v>
      </c>
      <c r="K15" s="10" t="s">
        <v>38</v>
      </c>
      <c r="L15" s="10">
        <v>10</v>
      </c>
      <c r="M15" s="10" t="s">
        <v>38</v>
      </c>
      <c r="N15" s="10">
        <v>10</v>
      </c>
      <c r="O15" s="36">
        <v>0</v>
      </c>
      <c r="P15" s="10">
        <v>0</v>
      </c>
      <c r="Q15" s="10" t="s">
        <v>79</v>
      </c>
      <c r="R15" s="36" t="s">
        <v>43</v>
      </c>
      <c r="S15" s="10" t="s">
        <v>38</v>
      </c>
      <c r="T15" s="10">
        <v>10</v>
      </c>
      <c r="U15" s="10" t="s">
        <v>38</v>
      </c>
      <c r="V15" s="10">
        <v>10</v>
      </c>
      <c r="W15" s="10">
        <v>0</v>
      </c>
      <c r="X15" s="10" t="s">
        <v>79</v>
      </c>
      <c r="Y15" s="10" t="s">
        <v>22</v>
      </c>
      <c r="Z15" s="10">
        <v>0</v>
      </c>
      <c r="AA15" s="10">
        <v>0</v>
      </c>
      <c r="AB15" s="10" t="s">
        <v>79</v>
      </c>
      <c r="AC15" s="10" t="s">
        <v>22</v>
      </c>
      <c r="AD15" s="10">
        <v>0</v>
      </c>
      <c r="AE15" s="10">
        <v>0</v>
      </c>
      <c r="AF15" s="10" t="s">
        <v>79</v>
      </c>
      <c r="AG15" s="10">
        <v>0</v>
      </c>
      <c r="AH15" s="10" t="s">
        <v>79</v>
      </c>
      <c r="AI15" s="10" t="s">
        <v>22</v>
      </c>
      <c r="AJ15" s="10">
        <v>0</v>
      </c>
      <c r="AK15" s="10" t="s">
        <v>38</v>
      </c>
      <c r="AL15" s="10">
        <v>10</v>
      </c>
      <c r="AM15" s="10">
        <v>0</v>
      </c>
      <c r="AN15" s="10" t="s">
        <v>79</v>
      </c>
      <c r="AO15" s="10" t="s">
        <v>38</v>
      </c>
      <c r="AP15" s="10">
        <v>10</v>
      </c>
      <c r="AQ15" s="10">
        <v>0</v>
      </c>
      <c r="AR15" s="10" t="s">
        <v>79</v>
      </c>
      <c r="AS15" s="10" t="s">
        <v>22</v>
      </c>
      <c r="AT15" s="10">
        <v>0</v>
      </c>
      <c r="AU15" s="10">
        <v>0</v>
      </c>
      <c r="AV15" s="10" t="str">
        <f t="shared" ref="AV15:AV40" si="13">IF(AU15="F",0,IF(AU15="E",10,IF(AU15="D",12.5,IF(AU15="C",15,IF(AU15="B",17.5,IF(AU15="A",20,""))))))</f>
        <v/>
      </c>
      <c r="AW15" s="4"/>
      <c r="AX15" s="44">
        <f t="shared" si="12"/>
        <v>70</v>
      </c>
      <c r="AY15" s="42">
        <f t="shared" ref="AY15:AY40" si="14">IFERROR(AVERAGE(F15,H15,J15,L15,N15,Q15,T15,V15,X15,Z15,AB15,AD15,AF15,AH15,AJ15,AL15,AN15,AP15,AR15,AT15,AV15),"")</f>
        <v>5.833333333333333</v>
      </c>
      <c r="BA15" s="25"/>
      <c r="BD15" s="7" t="s">
        <v>21</v>
      </c>
    </row>
    <row r="16" spans="1:56" ht="13.5" customHeight="1">
      <c r="A16" s="29" t="s">
        <v>190</v>
      </c>
      <c r="B16" s="11">
        <v>200611151002</v>
      </c>
      <c r="C16" s="43" t="s">
        <v>80</v>
      </c>
      <c r="E16" s="10" t="s">
        <v>39</v>
      </c>
      <c r="F16" s="10">
        <v>17.5</v>
      </c>
      <c r="G16" s="10" t="s">
        <v>21</v>
      </c>
      <c r="H16" s="10">
        <v>20</v>
      </c>
      <c r="I16" s="10">
        <v>0</v>
      </c>
      <c r="J16" s="10" t="s">
        <v>79</v>
      </c>
      <c r="K16" s="10" t="s">
        <v>39</v>
      </c>
      <c r="L16" s="10">
        <v>17.5</v>
      </c>
      <c r="M16" s="10" t="s">
        <v>38</v>
      </c>
      <c r="N16" s="10">
        <v>10</v>
      </c>
      <c r="O16" s="36">
        <v>0</v>
      </c>
      <c r="P16" s="10">
        <v>0</v>
      </c>
      <c r="Q16" s="10" t="s">
        <v>79</v>
      </c>
      <c r="R16" s="36" t="s">
        <v>43</v>
      </c>
      <c r="S16" s="10" t="s">
        <v>42</v>
      </c>
      <c r="T16" s="10">
        <v>15</v>
      </c>
      <c r="U16" s="10" t="s">
        <v>39</v>
      </c>
      <c r="V16" s="10">
        <v>17.5</v>
      </c>
      <c r="W16" s="10">
        <v>0</v>
      </c>
      <c r="X16" s="10" t="s">
        <v>79</v>
      </c>
      <c r="Y16" s="10" t="s">
        <v>42</v>
      </c>
      <c r="Z16" s="10">
        <v>15</v>
      </c>
      <c r="AA16" s="10">
        <v>0</v>
      </c>
      <c r="AB16" s="10" t="s">
        <v>79</v>
      </c>
      <c r="AC16" s="10" t="s">
        <v>42</v>
      </c>
      <c r="AD16" s="10">
        <v>15</v>
      </c>
      <c r="AE16" s="10">
        <v>0</v>
      </c>
      <c r="AF16" s="10" t="s">
        <v>79</v>
      </c>
      <c r="AG16" s="10">
        <v>0</v>
      </c>
      <c r="AH16" s="10" t="s">
        <v>79</v>
      </c>
      <c r="AI16" s="10" t="s">
        <v>42</v>
      </c>
      <c r="AJ16" s="10">
        <v>15</v>
      </c>
      <c r="AK16" s="10" t="s">
        <v>42</v>
      </c>
      <c r="AL16" s="10">
        <v>15</v>
      </c>
      <c r="AM16" s="10">
        <v>0</v>
      </c>
      <c r="AN16" s="10" t="s">
        <v>79</v>
      </c>
      <c r="AO16" s="10" t="s">
        <v>21</v>
      </c>
      <c r="AP16" s="10">
        <v>20</v>
      </c>
      <c r="AQ16" s="10" t="s">
        <v>42</v>
      </c>
      <c r="AR16" s="10">
        <v>15</v>
      </c>
      <c r="AS16" s="10">
        <v>0</v>
      </c>
      <c r="AT16" s="10" t="s">
        <v>79</v>
      </c>
      <c r="AU16" s="10">
        <v>0</v>
      </c>
      <c r="AV16" s="10" t="str">
        <f t="shared" si="13"/>
        <v/>
      </c>
      <c r="AW16" s="4"/>
      <c r="AX16" s="44">
        <f t="shared" si="12"/>
        <v>192.5</v>
      </c>
      <c r="AY16" s="42">
        <f t="shared" si="14"/>
        <v>16.041666666666668</v>
      </c>
      <c r="BA16" s="25" t="s">
        <v>98</v>
      </c>
      <c r="BB16" s="27" t="s">
        <v>22</v>
      </c>
      <c r="BC16" s="27"/>
      <c r="BD16" s="7" t="s">
        <v>39</v>
      </c>
    </row>
    <row r="17" spans="1:56" ht="13.5" customHeight="1">
      <c r="A17" s="29" t="s">
        <v>191</v>
      </c>
      <c r="B17" s="11">
        <v>200610026999</v>
      </c>
      <c r="C17" s="43" t="s">
        <v>80</v>
      </c>
      <c r="E17" s="10" t="s">
        <v>42</v>
      </c>
      <c r="F17" s="10">
        <v>15</v>
      </c>
      <c r="G17" s="10" t="s">
        <v>42</v>
      </c>
      <c r="H17" s="10">
        <v>15</v>
      </c>
      <c r="I17" s="10">
        <v>0</v>
      </c>
      <c r="J17" s="10" t="s">
        <v>79</v>
      </c>
      <c r="K17" s="10" t="s">
        <v>38</v>
      </c>
      <c r="L17" s="10">
        <v>10</v>
      </c>
      <c r="M17" s="10" t="s">
        <v>41</v>
      </c>
      <c r="N17" s="10">
        <v>12.5</v>
      </c>
      <c r="O17" s="36">
        <v>0</v>
      </c>
      <c r="P17" s="10">
        <v>0</v>
      </c>
      <c r="Q17" s="10" t="s">
        <v>79</v>
      </c>
      <c r="R17" s="36" t="s">
        <v>40</v>
      </c>
      <c r="S17" s="10" t="s">
        <v>38</v>
      </c>
      <c r="T17" s="10">
        <v>10</v>
      </c>
      <c r="U17" s="10" t="s">
        <v>41</v>
      </c>
      <c r="V17" s="10">
        <v>12.5</v>
      </c>
      <c r="W17" s="10">
        <v>0</v>
      </c>
      <c r="X17" s="10" t="s">
        <v>79</v>
      </c>
      <c r="Y17" s="10" t="s">
        <v>39</v>
      </c>
      <c r="Z17" s="10">
        <v>17.5</v>
      </c>
      <c r="AA17" s="10">
        <v>0</v>
      </c>
      <c r="AB17" s="10" t="s">
        <v>79</v>
      </c>
      <c r="AC17" s="10" t="s">
        <v>42</v>
      </c>
      <c r="AD17" s="10">
        <v>15</v>
      </c>
      <c r="AE17" s="10">
        <v>0</v>
      </c>
      <c r="AF17" s="10" t="s">
        <v>79</v>
      </c>
      <c r="AG17" s="10">
        <v>0</v>
      </c>
      <c r="AH17" s="10" t="s">
        <v>79</v>
      </c>
      <c r="AI17" s="10" t="s">
        <v>42</v>
      </c>
      <c r="AJ17" s="10">
        <v>15</v>
      </c>
      <c r="AK17" s="10" t="s">
        <v>42</v>
      </c>
      <c r="AL17" s="10">
        <v>15</v>
      </c>
      <c r="AM17" s="10">
        <v>0</v>
      </c>
      <c r="AN17" s="10" t="s">
        <v>79</v>
      </c>
      <c r="AO17" s="10" t="s">
        <v>41</v>
      </c>
      <c r="AP17" s="10">
        <v>12.5</v>
      </c>
      <c r="AQ17" s="10" t="s">
        <v>38</v>
      </c>
      <c r="AR17" s="10">
        <v>10</v>
      </c>
      <c r="AS17" s="10">
        <v>0</v>
      </c>
      <c r="AT17" s="10" t="s">
        <v>79</v>
      </c>
      <c r="AU17" s="10">
        <v>0</v>
      </c>
      <c r="AV17" s="10" t="str">
        <f t="shared" si="13"/>
        <v/>
      </c>
      <c r="AW17" s="4"/>
      <c r="AX17" s="44">
        <f t="shared" si="12"/>
        <v>160</v>
      </c>
      <c r="AY17" s="42">
        <f t="shared" si="14"/>
        <v>13.333333333333334</v>
      </c>
      <c r="BA17" s="25"/>
      <c r="BD17" s="7" t="s">
        <v>42</v>
      </c>
    </row>
    <row r="18" spans="1:56" ht="13.5" customHeight="1">
      <c r="A18" s="29" t="s">
        <v>192</v>
      </c>
      <c r="B18" s="11">
        <v>200611149022</v>
      </c>
      <c r="C18" s="43" t="s">
        <v>80</v>
      </c>
      <c r="E18" s="10" t="s">
        <v>42</v>
      </c>
      <c r="F18" s="10">
        <v>15</v>
      </c>
      <c r="G18" s="10" t="s">
        <v>42</v>
      </c>
      <c r="H18" s="10">
        <v>15</v>
      </c>
      <c r="I18" s="10">
        <v>0</v>
      </c>
      <c r="J18" s="10" t="s">
        <v>79</v>
      </c>
      <c r="K18" s="10" t="s">
        <v>39</v>
      </c>
      <c r="L18" s="10">
        <v>17.5</v>
      </c>
      <c r="M18" s="10" t="s">
        <v>21</v>
      </c>
      <c r="N18" s="10">
        <v>20</v>
      </c>
      <c r="O18" s="36" t="s">
        <v>126</v>
      </c>
      <c r="P18" s="10" t="s">
        <v>21</v>
      </c>
      <c r="Q18" s="10">
        <v>20</v>
      </c>
      <c r="R18" s="36" t="s">
        <v>43</v>
      </c>
      <c r="S18" s="10" t="s">
        <v>42</v>
      </c>
      <c r="T18" s="10">
        <v>15</v>
      </c>
      <c r="U18" s="10" t="s">
        <v>41</v>
      </c>
      <c r="V18" s="10">
        <v>12.5</v>
      </c>
      <c r="W18" s="10">
        <v>0</v>
      </c>
      <c r="X18" s="10" t="s">
        <v>79</v>
      </c>
      <c r="Y18" s="10" t="s">
        <v>21</v>
      </c>
      <c r="Z18" s="10">
        <v>20</v>
      </c>
      <c r="AA18" s="10">
        <v>0</v>
      </c>
      <c r="AB18" s="10" t="s">
        <v>79</v>
      </c>
      <c r="AC18" s="10" t="s">
        <v>39</v>
      </c>
      <c r="AD18" s="10">
        <v>17.5</v>
      </c>
      <c r="AE18" s="10">
        <v>0</v>
      </c>
      <c r="AF18" s="10" t="s">
        <v>79</v>
      </c>
      <c r="AG18" s="10">
        <v>0</v>
      </c>
      <c r="AH18" s="10" t="s">
        <v>79</v>
      </c>
      <c r="AI18" s="10" t="s">
        <v>42</v>
      </c>
      <c r="AJ18" s="10">
        <v>15</v>
      </c>
      <c r="AK18" s="10" t="s">
        <v>42</v>
      </c>
      <c r="AL18" s="10">
        <v>15</v>
      </c>
      <c r="AM18" s="10">
        <v>0</v>
      </c>
      <c r="AN18" s="10" t="s">
        <v>79</v>
      </c>
      <c r="AO18" s="10" t="s">
        <v>39</v>
      </c>
      <c r="AP18" s="10">
        <v>17.5</v>
      </c>
      <c r="AQ18" s="10" t="s">
        <v>42</v>
      </c>
      <c r="AR18" s="10">
        <v>15</v>
      </c>
      <c r="AS18" s="10">
        <v>0</v>
      </c>
      <c r="AT18" s="10" t="s">
        <v>79</v>
      </c>
      <c r="AU18" s="10">
        <v>0</v>
      </c>
      <c r="AV18" s="10" t="str">
        <f t="shared" si="13"/>
        <v/>
      </c>
      <c r="AW18" s="4"/>
      <c r="AX18" s="44">
        <f t="shared" si="12"/>
        <v>215</v>
      </c>
      <c r="AY18" s="42">
        <f t="shared" si="14"/>
        <v>16.53846153846154</v>
      </c>
      <c r="BA18" s="25" t="s">
        <v>98</v>
      </c>
      <c r="BB18" s="30" t="s">
        <v>39</v>
      </c>
      <c r="BD18" s="7" t="s">
        <v>41</v>
      </c>
    </row>
    <row r="19" spans="1:56" ht="13.5" customHeight="1">
      <c r="A19" s="29" t="s">
        <v>193</v>
      </c>
      <c r="B19" s="11">
        <v>200501051536</v>
      </c>
      <c r="C19" s="43" t="s">
        <v>78</v>
      </c>
      <c r="E19" s="10" t="s">
        <v>38</v>
      </c>
      <c r="F19" s="10">
        <v>10</v>
      </c>
      <c r="G19" s="10" t="s">
        <v>41</v>
      </c>
      <c r="H19" s="10">
        <v>12.5</v>
      </c>
      <c r="I19" s="10">
        <v>0</v>
      </c>
      <c r="J19" s="10" t="s">
        <v>79</v>
      </c>
      <c r="K19" s="10" t="s">
        <v>22</v>
      </c>
      <c r="L19" s="10">
        <v>0</v>
      </c>
      <c r="M19" s="10" t="s">
        <v>38</v>
      </c>
      <c r="N19" s="10">
        <v>10</v>
      </c>
      <c r="O19" s="36" t="s">
        <v>129</v>
      </c>
      <c r="P19" s="10" t="s">
        <v>42</v>
      </c>
      <c r="Q19" s="10">
        <v>15</v>
      </c>
      <c r="R19" s="36">
        <v>0</v>
      </c>
      <c r="S19" s="10">
        <v>0</v>
      </c>
      <c r="T19" s="10" t="s">
        <v>79</v>
      </c>
      <c r="U19" s="10" t="s">
        <v>22</v>
      </c>
      <c r="V19" s="10">
        <v>0</v>
      </c>
      <c r="W19" s="10">
        <v>0</v>
      </c>
      <c r="X19" s="10" t="s">
        <v>79</v>
      </c>
      <c r="Y19" s="10" t="s">
        <v>38</v>
      </c>
      <c r="Z19" s="10">
        <v>10</v>
      </c>
      <c r="AA19" s="10">
        <v>0</v>
      </c>
      <c r="AB19" s="10" t="s">
        <v>79</v>
      </c>
      <c r="AC19" s="10" t="s">
        <v>38</v>
      </c>
      <c r="AD19" s="10">
        <v>10</v>
      </c>
      <c r="AE19" s="10">
        <v>0</v>
      </c>
      <c r="AF19" s="10" t="s">
        <v>79</v>
      </c>
      <c r="AG19" s="10">
        <v>0</v>
      </c>
      <c r="AH19" s="10" t="s">
        <v>79</v>
      </c>
      <c r="AI19" s="10" t="s">
        <v>22</v>
      </c>
      <c r="AJ19" s="10">
        <v>0</v>
      </c>
      <c r="AK19" s="10" t="s">
        <v>38</v>
      </c>
      <c r="AL19" s="10">
        <v>10</v>
      </c>
      <c r="AM19" s="10">
        <v>0</v>
      </c>
      <c r="AN19" s="10" t="s">
        <v>79</v>
      </c>
      <c r="AO19" s="10" t="s">
        <v>41</v>
      </c>
      <c r="AP19" s="10">
        <v>12.5</v>
      </c>
      <c r="AQ19" s="10">
        <v>0</v>
      </c>
      <c r="AR19" s="10" t="s">
        <v>79</v>
      </c>
      <c r="AS19" s="10" t="s">
        <v>22</v>
      </c>
      <c r="AT19" s="10">
        <v>0</v>
      </c>
      <c r="AU19" s="10">
        <v>0</v>
      </c>
      <c r="AV19" s="10" t="str">
        <f t="shared" si="13"/>
        <v/>
      </c>
      <c r="AW19" s="4"/>
      <c r="AX19" s="44">
        <f t="shared" si="12"/>
        <v>90</v>
      </c>
      <c r="AY19" s="42">
        <f t="shared" si="14"/>
        <v>7.5</v>
      </c>
      <c r="BA19" s="25"/>
      <c r="BD19" s="7" t="s">
        <v>38</v>
      </c>
    </row>
    <row r="20" spans="1:56" ht="13.5" customHeight="1">
      <c r="A20" s="29" t="s">
        <v>194</v>
      </c>
      <c r="B20" s="11">
        <v>200601031933</v>
      </c>
      <c r="C20" s="43" t="s">
        <v>80</v>
      </c>
      <c r="E20" s="10" t="s">
        <v>22</v>
      </c>
      <c r="F20" s="10">
        <v>0</v>
      </c>
      <c r="G20" s="10" t="s">
        <v>22</v>
      </c>
      <c r="H20" s="10">
        <v>0</v>
      </c>
      <c r="I20" s="10">
        <v>0</v>
      </c>
      <c r="J20" s="10" t="s">
        <v>79</v>
      </c>
      <c r="K20" s="10" t="s">
        <v>22</v>
      </c>
      <c r="L20" s="10">
        <v>0</v>
      </c>
      <c r="M20" s="10" t="s">
        <v>22</v>
      </c>
      <c r="N20" s="10">
        <v>0</v>
      </c>
      <c r="O20" s="36" t="s">
        <v>43</v>
      </c>
      <c r="P20" s="10" t="s">
        <v>38</v>
      </c>
      <c r="Q20" s="10">
        <v>10</v>
      </c>
      <c r="R20" s="36">
        <v>0</v>
      </c>
      <c r="S20" s="10">
        <v>0</v>
      </c>
      <c r="T20" s="10" t="s">
        <v>79</v>
      </c>
      <c r="U20" s="10" t="s">
        <v>22</v>
      </c>
      <c r="V20" s="10">
        <v>0</v>
      </c>
      <c r="W20" s="10">
        <v>0</v>
      </c>
      <c r="X20" s="10" t="s">
        <v>79</v>
      </c>
      <c r="Y20" s="10" t="s">
        <v>49</v>
      </c>
      <c r="Z20" s="10" t="s">
        <v>79</v>
      </c>
      <c r="AA20" s="10">
        <v>0</v>
      </c>
      <c r="AB20" s="10" t="s">
        <v>79</v>
      </c>
      <c r="AC20" s="10" t="s">
        <v>49</v>
      </c>
      <c r="AD20" s="10" t="s">
        <v>79</v>
      </c>
      <c r="AE20" s="10">
        <v>0</v>
      </c>
      <c r="AF20" s="10" t="s">
        <v>79</v>
      </c>
      <c r="AG20" s="10">
        <v>0</v>
      </c>
      <c r="AH20" s="10" t="s">
        <v>79</v>
      </c>
      <c r="AI20" s="10" t="s">
        <v>49</v>
      </c>
      <c r="AJ20" s="10" t="s">
        <v>79</v>
      </c>
      <c r="AK20" s="10" t="s">
        <v>49</v>
      </c>
      <c r="AL20" s="10" t="s">
        <v>79</v>
      </c>
      <c r="AM20" s="10">
        <v>0</v>
      </c>
      <c r="AN20" s="10" t="s">
        <v>79</v>
      </c>
      <c r="AO20" s="10" t="s">
        <v>38</v>
      </c>
      <c r="AP20" s="10">
        <v>10</v>
      </c>
      <c r="AQ20" s="10">
        <v>0</v>
      </c>
      <c r="AR20" s="10" t="s">
        <v>79</v>
      </c>
      <c r="AS20" s="10" t="s">
        <v>22</v>
      </c>
      <c r="AT20" s="10">
        <v>0</v>
      </c>
      <c r="AU20" s="10">
        <v>0</v>
      </c>
      <c r="AV20" s="10" t="str">
        <f t="shared" si="13"/>
        <v/>
      </c>
      <c r="AW20" s="4"/>
      <c r="AX20" s="44">
        <f t="shared" si="12"/>
        <v>20</v>
      </c>
      <c r="AY20" s="42">
        <f t="shared" si="14"/>
        <v>2.5</v>
      </c>
      <c r="BA20" s="25" t="s">
        <v>93</v>
      </c>
      <c r="BB20" s="27">
        <v>1</v>
      </c>
      <c r="BD20" s="7" t="s">
        <v>22</v>
      </c>
    </row>
    <row r="21" spans="1:56" ht="13.5" customHeight="1">
      <c r="A21" s="29" t="s">
        <v>195</v>
      </c>
      <c r="B21" s="11">
        <v>200602275265</v>
      </c>
      <c r="C21" s="43" t="s">
        <v>78</v>
      </c>
      <c r="E21" s="10" t="s">
        <v>42</v>
      </c>
      <c r="F21" s="10">
        <v>15</v>
      </c>
      <c r="G21" s="10" t="s">
        <v>42</v>
      </c>
      <c r="H21" s="10">
        <v>15</v>
      </c>
      <c r="I21" s="10">
        <v>0</v>
      </c>
      <c r="J21" s="10" t="s">
        <v>79</v>
      </c>
      <c r="K21" s="10" t="s">
        <v>41</v>
      </c>
      <c r="L21" s="10">
        <v>12.5</v>
      </c>
      <c r="M21" s="10" t="s">
        <v>41</v>
      </c>
      <c r="N21" s="10">
        <v>12.5</v>
      </c>
      <c r="O21" s="36">
        <v>0</v>
      </c>
      <c r="P21" s="10">
        <v>0</v>
      </c>
      <c r="Q21" s="10" t="s">
        <v>79</v>
      </c>
      <c r="R21" s="36" t="s">
        <v>46</v>
      </c>
      <c r="S21" s="10" t="s">
        <v>39</v>
      </c>
      <c r="T21" s="10">
        <v>17.5</v>
      </c>
      <c r="U21" s="10" t="s">
        <v>42</v>
      </c>
      <c r="V21" s="10">
        <v>15</v>
      </c>
      <c r="W21" s="10">
        <v>0</v>
      </c>
      <c r="X21" s="10" t="s">
        <v>79</v>
      </c>
      <c r="Y21" s="10" t="s">
        <v>41</v>
      </c>
      <c r="Z21" s="10">
        <v>12.5</v>
      </c>
      <c r="AA21" s="10">
        <v>0</v>
      </c>
      <c r="AB21" s="10" t="s">
        <v>79</v>
      </c>
      <c r="AC21" s="10" t="s">
        <v>42</v>
      </c>
      <c r="AD21" s="10">
        <v>15</v>
      </c>
      <c r="AE21" s="10">
        <v>0</v>
      </c>
      <c r="AF21" s="10" t="s">
        <v>79</v>
      </c>
      <c r="AG21" s="10">
        <v>0</v>
      </c>
      <c r="AH21" s="10" t="s">
        <v>79</v>
      </c>
      <c r="AI21" s="10" t="s">
        <v>39</v>
      </c>
      <c r="AJ21" s="10">
        <v>17.5</v>
      </c>
      <c r="AK21" s="10" t="s">
        <v>42</v>
      </c>
      <c r="AL21" s="10">
        <v>15</v>
      </c>
      <c r="AM21" s="10">
        <v>0</v>
      </c>
      <c r="AN21" s="10" t="s">
        <v>79</v>
      </c>
      <c r="AO21" s="10" t="s">
        <v>42</v>
      </c>
      <c r="AP21" s="10">
        <v>15</v>
      </c>
      <c r="AQ21" s="10" t="s">
        <v>41</v>
      </c>
      <c r="AR21" s="10">
        <v>12.5</v>
      </c>
      <c r="AS21" s="10">
        <v>0</v>
      </c>
      <c r="AT21" s="10" t="s">
        <v>79</v>
      </c>
      <c r="AU21" s="10">
        <v>0</v>
      </c>
      <c r="AV21" s="10" t="str">
        <f t="shared" si="13"/>
        <v/>
      </c>
      <c r="AW21" s="4"/>
      <c r="AX21" s="44">
        <f t="shared" si="12"/>
        <v>175</v>
      </c>
      <c r="AY21" s="42">
        <f t="shared" si="14"/>
        <v>14.583333333333334</v>
      </c>
      <c r="BA21" s="25"/>
    </row>
    <row r="22" spans="1:56" ht="13.5" customHeight="1">
      <c r="A22" s="29" t="s">
        <v>196</v>
      </c>
      <c r="B22" s="11">
        <v>200603307588</v>
      </c>
      <c r="C22" s="43" t="s">
        <v>80</v>
      </c>
      <c r="E22" s="10" t="s">
        <v>39</v>
      </c>
      <c r="F22" s="10">
        <v>17.5</v>
      </c>
      <c r="G22" s="10" t="s">
        <v>39</v>
      </c>
      <c r="H22" s="10">
        <v>17.5</v>
      </c>
      <c r="I22" s="10">
        <v>0</v>
      </c>
      <c r="J22" s="10" t="s">
        <v>79</v>
      </c>
      <c r="K22" s="10" t="s">
        <v>21</v>
      </c>
      <c r="L22" s="10">
        <v>20</v>
      </c>
      <c r="M22" s="10" t="s">
        <v>21</v>
      </c>
      <c r="N22" s="10">
        <v>20</v>
      </c>
      <c r="O22" s="36">
        <v>0</v>
      </c>
      <c r="P22" s="10">
        <v>0</v>
      </c>
      <c r="Q22" s="10" t="s">
        <v>79</v>
      </c>
      <c r="R22" s="36" t="s">
        <v>46</v>
      </c>
      <c r="S22" s="10" t="s">
        <v>21</v>
      </c>
      <c r="T22" s="10">
        <v>20</v>
      </c>
      <c r="U22" s="10" t="s">
        <v>42</v>
      </c>
      <c r="V22" s="10">
        <v>15</v>
      </c>
      <c r="W22" s="10">
        <v>0</v>
      </c>
      <c r="X22" s="10" t="s">
        <v>79</v>
      </c>
      <c r="Y22" s="10" t="s">
        <v>21</v>
      </c>
      <c r="Z22" s="10">
        <v>20</v>
      </c>
      <c r="AA22" s="10">
        <v>0</v>
      </c>
      <c r="AB22" s="10" t="s">
        <v>79</v>
      </c>
      <c r="AC22" s="10" t="s">
        <v>21</v>
      </c>
      <c r="AD22" s="10">
        <v>20</v>
      </c>
      <c r="AE22" s="10">
        <v>0</v>
      </c>
      <c r="AF22" s="10" t="s">
        <v>79</v>
      </c>
      <c r="AG22" s="10">
        <v>0</v>
      </c>
      <c r="AH22" s="10" t="s">
        <v>79</v>
      </c>
      <c r="AI22" s="10" t="s">
        <v>21</v>
      </c>
      <c r="AJ22" s="10">
        <v>20</v>
      </c>
      <c r="AK22" s="10" t="s">
        <v>21</v>
      </c>
      <c r="AL22" s="10">
        <v>20</v>
      </c>
      <c r="AM22" s="10">
        <v>0</v>
      </c>
      <c r="AN22" s="10" t="s">
        <v>79</v>
      </c>
      <c r="AO22" s="10" t="s">
        <v>21</v>
      </c>
      <c r="AP22" s="10">
        <v>20</v>
      </c>
      <c r="AQ22" s="10" t="s">
        <v>21</v>
      </c>
      <c r="AR22" s="10">
        <v>20</v>
      </c>
      <c r="AS22" s="10">
        <v>0</v>
      </c>
      <c r="AT22" s="10" t="s">
        <v>79</v>
      </c>
      <c r="AU22" s="10">
        <v>0</v>
      </c>
      <c r="AV22" s="10" t="str">
        <f t="shared" si="13"/>
        <v/>
      </c>
      <c r="AW22" s="4"/>
      <c r="AX22" s="44">
        <f t="shared" si="12"/>
        <v>230</v>
      </c>
      <c r="AY22" s="42">
        <f t="shared" si="14"/>
        <v>19.166666666666668</v>
      </c>
      <c r="BA22" s="25" t="s">
        <v>94</v>
      </c>
      <c r="BB22" s="26">
        <v>500</v>
      </c>
    </row>
    <row r="23" spans="1:56" ht="13.5" customHeight="1">
      <c r="A23" s="29" t="s">
        <v>197</v>
      </c>
      <c r="B23" s="11">
        <v>200606024719</v>
      </c>
      <c r="C23" s="43" t="s">
        <v>78</v>
      </c>
      <c r="E23" s="10" t="s">
        <v>22</v>
      </c>
      <c r="F23" s="10">
        <v>0</v>
      </c>
      <c r="G23" s="10" t="s">
        <v>41</v>
      </c>
      <c r="H23" s="10">
        <v>12.5</v>
      </c>
      <c r="I23" s="10">
        <v>0</v>
      </c>
      <c r="J23" s="10" t="s">
        <v>79</v>
      </c>
      <c r="K23" s="10" t="s">
        <v>22</v>
      </c>
      <c r="L23" s="10">
        <v>0</v>
      </c>
      <c r="M23" s="10" t="s">
        <v>22</v>
      </c>
      <c r="N23" s="10">
        <v>0</v>
      </c>
      <c r="O23" s="36">
        <v>0</v>
      </c>
      <c r="P23" s="10">
        <v>0</v>
      </c>
      <c r="Q23" s="10" t="s">
        <v>79</v>
      </c>
      <c r="R23" s="36">
        <v>0</v>
      </c>
      <c r="S23" s="10">
        <v>0</v>
      </c>
      <c r="T23" s="10" t="s">
        <v>79</v>
      </c>
      <c r="U23" s="10" t="s">
        <v>22</v>
      </c>
      <c r="V23" s="10">
        <v>0</v>
      </c>
      <c r="W23" s="10">
        <v>0</v>
      </c>
      <c r="X23" s="10" t="s">
        <v>79</v>
      </c>
      <c r="Y23" s="10" t="s">
        <v>22</v>
      </c>
      <c r="Z23" s="10">
        <v>0</v>
      </c>
      <c r="AA23" s="10">
        <v>0</v>
      </c>
      <c r="AB23" s="10" t="s">
        <v>79</v>
      </c>
      <c r="AC23" s="10" t="s">
        <v>22</v>
      </c>
      <c r="AD23" s="10">
        <v>0</v>
      </c>
      <c r="AE23" s="10">
        <v>0</v>
      </c>
      <c r="AF23" s="10" t="s">
        <v>79</v>
      </c>
      <c r="AG23" s="10">
        <v>0</v>
      </c>
      <c r="AH23" s="10" t="s">
        <v>79</v>
      </c>
      <c r="AI23" s="10" t="s">
        <v>22</v>
      </c>
      <c r="AJ23" s="10">
        <v>0</v>
      </c>
      <c r="AK23" s="10" t="s">
        <v>22</v>
      </c>
      <c r="AL23" s="10">
        <v>0</v>
      </c>
      <c r="AM23" s="10">
        <v>0</v>
      </c>
      <c r="AN23" s="10" t="s">
        <v>79</v>
      </c>
      <c r="AO23" s="10" t="s">
        <v>38</v>
      </c>
      <c r="AP23" s="10">
        <v>10</v>
      </c>
      <c r="AQ23" s="10" t="s">
        <v>22</v>
      </c>
      <c r="AR23" s="10">
        <v>0</v>
      </c>
      <c r="AS23" s="10">
        <v>0</v>
      </c>
      <c r="AT23" s="10" t="s">
        <v>79</v>
      </c>
      <c r="AU23" s="10">
        <v>0</v>
      </c>
      <c r="AV23" s="10" t="str">
        <f t="shared" si="13"/>
        <v/>
      </c>
      <c r="AW23" s="4"/>
      <c r="AX23" s="44">
        <f t="shared" si="12"/>
        <v>22.5</v>
      </c>
      <c r="AY23" s="42">
        <f t="shared" si="14"/>
        <v>2.0454545454545454</v>
      </c>
      <c r="BA23" s="25"/>
    </row>
    <row r="24" spans="1:56" ht="13.5" customHeight="1">
      <c r="A24" s="29" t="s">
        <v>198</v>
      </c>
      <c r="B24" s="11">
        <v>200608114088</v>
      </c>
      <c r="C24" s="43" t="s">
        <v>78</v>
      </c>
      <c r="E24" s="10" t="s">
        <v>41</v>
      </c>
      <c r="F24" s="10">
        <v>12.5</v>
      </c>
      <c r="G24" s="10" t="s">
        <v>42</v>
      </c>
      <c r="H24" s="10">
        <v>15</v>
      </c>
      <c r="I24" s="10">
        <v>0</v>
      </c>
      <c r="J24" s="10" t="s">
        <v>79</v>
      </c>
      <c r="K24" s="10" t="s">
        <v>42</v>
      </c>
      <c r="L24" s="10">
        <v>15</v>
      </c>
      <c r="M24" s="10" t="s">
        <v>39</v>
      </c>
      <c r="N24" s="10">
        <v>17.5</v>
      </c>
      <c r="O24" s="36">
        <v>0</v>
      </c>
      <c r="P24" s="10">
        <v>0</v>
      </c>
      <c r="Q24" s="10" t="s">
        <v>79</v>
      </c>
      <c r="R24" s="36" t="s">
        <v>43</v>
      </c>
      <c r="S24" s="10" t="s">
        <v>42</v>
      </c>
      <c r="T24" s="10">
        <v>15</v>
      </c>
      <c r="U24" s="10" t="s">
        <v>41</v>
      </c>
      <c r="V24" s="10">
        <v>12.5</v>
      </c>
      <c r="W24" s="10">
        <v>0</v>
      </c>
      <c r="X24" s="10" t="s">
        <v>79</v>
      </c>
      <c r="Y24" s="10" t="s">
        <v>39</v>
      </c>
      <c r="Z24" s="10">
        <v>17.5</v>
      </c>
      <c r="AA24" s="10">
        <v>0</v>
      </c>
      <c r="AB24" s="10" t="s">
        <v>79</v>
      </c>
      <c r="AC24" s="10" t="s">
        <v>39</v>
      </c>
      <c r="AD24" s="10">
        <v>17.5</v>
      </c>
      <c r="AE24" s="10">
        <v>0</v>
      </c>
      <c r="AF24" s="10" t="s">
        <v>79</v>
      </c>
      <c r="AG24" s="10">
        <v>0</v>
      </c>
      <c r="AH24" s="10" t="s">
        <v>79</v>
      </c>
      <c r="AI24" s="10" t="s">
        <v>39</v>
      </c>
      <c r="AJ24" s="10">
        <v>17.5</v>
      </c>
      <c r="AK24" s="10" t="s">
        <v>42</v>
      </c>
      <c r="AL24" s="10">
        <v>15</v>
      </c>
      <c r="AM24" s="10">
        <v>0</v>
      </c>
      <c r="AN24" s="10" t="s">
        <v>79</v>
      </c>
      <c r="AO24" s="10" t="s">
        <v>42</v>
      </c>
      <c r="AP24" s="10">
        <v>15</v>
      </c>
      <c r="AQ24" s="10" t="s">
        <v>39</v>
      </c>
      <c r="AR24" s="10">
        <v>17.5</v>
      </c>
      <c r="AS24" s="10">
        <v>0</v>
      </c>
      <c r="AT24" s="10" t="s">
        <v>79</v>
      </c>
      <c r="AU24" s="10">
        <v>0</v>
      </c>
      <c r="AV24" s="10" t="str">
        <f t="shared" si="13"/>
        <v/>
      </c>
      <c r="AW24" s="4"/>
      <c r="AX24" s="44">
        <f t="shared" si="12"/>
        <v>187.5</v>
      </c>
      <c r="AY24" s="42">
        <f t="shared" si="14"/>
        <v>15.625</v>
      </c>
      <c r="BA24" s="25" t="s">
        <v>95</v>
      </c>
      <c r="BB24" s="27">
        <v>10</v>
      </c>
    </row>
    <row r="25" spans="1:56" ht="13.5" customHeight="1">
      <c r="A25" s="29" t="s">
        <v>199</v>
      </c>
      <c r="B25" s="11">
        <v>200609117189</v>
      </c>
      <c r="C25" s="43" t="s">
        <v>78</v>
      </c>
      <c r="E25" s="10" t="s">
        <v>42</v>
      </c>
      <c r="F25" s="10">
        <v>15</v>
      </c>
      <c r="G25" s="10" t="s">
        <v>42</v>
      </c>
      <c r="H25" s="10">
        <v>15</v>
      </c>
      <c r="I25" s="10">
        <v>0</v>
      </c>
      <c r="J25" s="10" t="s">
        <v>79</v>
      </c>
      <c r="K25" s="10" t="s">
        <v>42</v>
      </c>
      <c r="L25" s="10">
        <v>15</v>
      </c>
      <c r="M25" s="10" t="s">
        <v>41</v>
      </c>
      <c r="N25" s="10">
        <v>12.5</v>
      </c>
      <c r="O25" s="36">
        <v>0</v>
      </c>
      <c r="P25" s="10">
        <v>0</v>
      </c>
      <c r="Q25" s="10" t="s">
        <v>79</v>
      </c>
      <c r="R25" s="36" t="s">
        <v>46</v>
      </c>
      <c r="S25" s="10" t="s">
        <v>41</v>
      </c>
      <c r="T25" s="10">
        <v>12.5</v>
      </c>
      <c r="U25" s="10" t="s">
        <v>39</v>
      </c>
      <c r="V25" s="10">
        <v>17.5</v>
      </c>
      <c r="W25" s="10">
        <v>0</v>
      </c>
      <c r="X25" s="10" t="s">
        <v>79</v>
      </c>
      <c r="Y25" s="10" t="s">
        <v>42</v>
      </c>
      <c r="Z25" s="10">
        <v>15</v>
      </c>
      <c r="AA25" s="10">
        <v>0</v>
      </c>
      <c r="AB25" s="10" t="s">
        <v>79</v>
      </c>
      <c r="AC25" s="10" t="s">
        <v>39</v>
      </c>
      <c r="AD25" s="10">
        <v>17.5</v>
      </c>
      <c r="AE25" s="10">
        <v>0</v>
      </c>
      <c r="AF25" s="10" t="s">
        <v>79</v>
      </c>
      <c r="AG25" s="10">
        <v>0</v>
      </c>
      <c r="AH25" s="10" t="s">
        <v>79</v>
      </c>
      <c r="AI25" s="10" t="s">
        <v>42</v>
      </c>
      <c r="AJ25" s="10">
        <v>15</v>
      </c>
      <c r="AK25" s="10" t="s">
        <v>42</v>
      </c>
      <c r="AL25" s="10">
        <v>15</v>
      </c>
      <c r="AM25" s="10">
        <v>0</v>
      </c>
      <c r="AN25" s="10" t="s">
        <v>79</v>
      </c>
      <c r="AO25" s="10" t="s">
        <v>42</v>
      </c>
      <c r="AP25" s="10">
        <v>15</v>
      </c>
      <c r="AQ25" s="10" t="s">
        <v>39</v>
      </c>
      <c r="AR25" s="10">
        <v>17.5</v>
      </c>
      <c r="AS25" s="10">
        <v>0</v>
      </c>
      <c r="AT25" s="10" t="s">
        <v>79</v>
      </c>
      <c r="AU25" s="10">
        <v>0</v>
      </c>
      <c r="AV25" s="10" t="str">
        <f t="shared" si="13"/>
        <v/>
      </c>
      <c r="AW25" s="4"/>
      <c r="AX25" s="44">
        <f t="shared" si="12"/>
        <v>182.5</v>
      </c>
      <c r="AY25" s="42">
        <f t="shared" si="14"/>
        <v>15.208333333333334</v>
      </c>
      <c r="BA25" s="25"/>
    </row>
    <row r="26" spans="1:56" ht="13.5" customHeight="1">
      <c r="A26" s="29" t="s">
        <v>200</v>
      </c>
      <c r="B26" s="11">
        <v>200609174826</v>
      </c>
      <c r="C26" s="43" t="s">
        <v>80</v>
      </c>
      <c r="E26" s="10" t="s">
        <v>49</v>
      </c>
      <c r="F26" s="10" t="s">
        <v>79</v>
      </c>
      <c r="G26" s="10" t="s">
        <v>22</v>
      </c>
      <c r="H26" s="10">
        <v>0</v>
      </c>
      <c r="I26" s="10">
        <v>0</v>
      </c>
      <c r="J26" s="10" t="s">
        <v>79</v>
      </c>
      <c r="K26" s="10" t="s">
        <v>49</v>
      </c>
      <c r="L26" s="10" t="s">
        <v>79</v>
      </c>
      <c r="M26" s="10" t="s">
        <v>22</v>
      </c>
      <c r="N26" s="10">
        <v>0</v>
      </c>
      <c r="O26" s="36">
        <v>0</v>
      </c>
      <c r="P26" s="10">
        <v>0</v>
      </c>
      <c r="Q26" s="10" t="s">
        <v>79</v>
      </c>
      <c r="R26" s="36" t="s">
        <v>43</v>
      </c>
      <c r="S26" s="10" t="s">
        <v>49</v>
      </c>
      <c r="T26" s="10" t="s">
        <v>79</v>
      </c>
      <c r="U26" s="10" t="s">
        <v>22</v>
      </c>
      <c r="V26" s="10">
        <v>0</v>
      </c>
      <c r="W26" s="10">
        <v>0</v>
      </c>
      <c r="X26" s="10" t="s">
        <v>79</v>
      </c>
      <c r="Y26" s="10" t="s">
        <v>22</v>
      </c>
      <c r="Z26" s="10">
        <v>0</v>
      </c>
      <c r="AA26" s="10">
        <v>0</v>
      </c>
      <c r="AB26" s="10" t="s">
        <v>79</v>
      </c>
      <c r="AC26" s="10" t="s">
        <v>22</v>
      </c>
      <c r="AD26" s="10">
        <v>0</v>
      </c>
      <c r="AE26" s="10">
        <v>0</v>
      </c>
      <c r="AF26" s="10" t="s">
        <v>79</v>
      </c>
      <c r="AG26" s="10">
        <v>0</v>
      </c>
      <c r="AH26" s="10" t="s">
        <v>79</v>
      </c>
      <c r="AI26" s="10" t="s">
        <v>22</v>
      </c>
      <c r="AJ26" s="10">
        <v>0</v>
      </c>
      <c r="AK26" s="10" t="s">
        <v>22</v>
      </c>
      <c r="AL26" s="10">
        <v>0</v>
      </c>
      <c r="AM26" s="10">
        <v>0</v>
      </c>
      <c r="AN26" s="10" t="s">
        <v>79</v>
      </c>
      <c r="AO26" s="10" t="s">
        <v>38</v>
      </c>
      <c r="AP26" s="10">
        <v>10</v>
      </c>
      <c r="AQ26" s="10" t="s">
        <v>22</v>
      </c>
      <c r="AR26" s="10">
        <v>0</v>
      </c>
      <c r="AS26" s="10">
        <v>0</v>
      </c>
      <c r="AT26" s="10" t="s">
        <v>79</v>
      </c>
      <c r="AU26" s="10">
        <v>0</v>
      </c>
      <c r="AV26" s="10" t="str">
        <f t="shared" si="13"/>
        <v/>
      </c>
      <c r="AW26" s="4"/>
      <c r="AX26" s="44">
        <f t="shared" si="12"/>
        <v>10</v>
      </c>
      <c r="AY26" s="42">
        <f t="shared" si="14"/>
        <v>1.1111111111111112</v>
      </c>
      <c r="BA26" s="25" t="s">
        <v>94</v>
      </c>
      <c r="BB26" s="26">
        <v>15</v>
      </c>
    </row>
    <row r="27" spans="1:56" ht="13.5" customHeight="1">
      <c r="A27" s="29" t="s">
        <v>201</v>
      </c>
      <c r="B27" s="11">
        <v>200601165855</v>
      </c>
      <c r="C27" s="43" t="s">
        <v>80</v>
      </c>
      <c r="E27" s="10" t="s">
        <v>41</v>
      </c>
      <c r="F27" s="10">
        <v>12.5</v>
      </c>
      <c r="G27" s="10" t="s">
        <v>41</v>
      </c>
      <c r="H27" s="10">
        <v>12.5</v>
      </c>
      <c r="I27" s="10">
        <v>0</v>
      </c>
      <c r="J27" s="10" t="s">
        <v>79</v>
      </c>
      <c r="K27" s="10" t="s">
        <v>41</v>
      </c>
      <c r="L27" s="10">
        <v>12.5</v>
      </c>
      <c r="M27" s="10" t="s">
        <v>39</v>
      </c>
      <c r="N27" s="10">
        <v>17.5</v>
      </c>
      <c r="O27" s="36">
        <v>0</v>
      </c>
      <c r="P27" s="10">
        <v>0</v>
      </c>
      <c r="Q27" s="10" t="s">
        <v>79</v>
      </c>
      <c r="R27" s="36" t="s">
        <v>43</v>
      </c>
      <c r="S27" s="10" t="s">
        <v>41</v>
      </c>
      <c r="T27" s="10">
        <v>12.5</v>
      </c>
      <c r="U27" s="10" t="s">
        <v>41</v>
      </c>
      <c r="V27" s="10">
        <v>12.5</v>
      </c>
      <c r="W27" s="10">
        <v>0</v>
      </c>
      <c r="X27" s="10" t="s">
        <v>79</v>
      </c>
      <c r="Y27" s="10" t="s">
        <v>39</v>
      </c>
      <c r="Z27" s="10">
        <v>17.5</v>
      </c>
      <c r="AA27" s="10">
        <v>0</v>
      </c>
      <c r="AB27" s="10" t="s">
        <v>79</v>
      </c>
      <c r="AC27" s="10" t="s">
        <v>41</v>
      </c>
      <c r="AD27" s="10">
        <v>12.5</v>
      </c>
      <c r="AE27" s="10">
        <v>0</v>
      </c>
      <c r="AF27" s="10" t="s">
        <v>79</v>
      </c>
      <c r="AG27" s="10">
        <v>0</v>
      </c>
      <c r="AH27" s="10" t="s">
        <v>79</v>
      </c>
      <c r="AI27" s="10" t="s">
        <v>39</v>
      </c>
      <c r="AJ27" s="10">
        <v>17.5</v>
      </c>
      <c r="AK27" s="10" t="s">
        <v>39</v>
      </c>
      <c r="AL27" s="10">
        <v>17.5</v>
      </c>
      <c r="AM27" s="10">
        <v>0</v>
      </c>
      <c r="AN27" s="10" t="s">
        <v>79</v>
      </c>
      <c r="AO27" s="10" t="s">
        <v>38</v>
      </c>
      <c r="AP27" s="10">
        <v>10</v>
      </c>
      <c r="AQ27" s="10" t="s">
        <v>42</v>
      </c>
      <c r="AR27" s="10">
        <v>15</v>
      </c>
      <c r="AS27" s="10">
        <v>0</v>
      </c>
      <c r="AT27" s="10" t="s">
        <v>79</v>
      </c>
      <c r="AU27" s="10">
        <v>0</v>
      </c>
      <c r="AV27" s="10" t="str">
        <f t="shared" si="13"/>
        <v/>
      </c>
      <c r="AW27" s="4"/>
      <c r="AX27" s="44">
        <f t="shared" si="12"/>
        <v>170</v>
      </c>
      <c r="AY27" s="42">
        <f t="shared" si="14"/>
        <v>14.166666666666666</v>
      </c>
    </row>
    <row r="28" spans="1:56" ht="13.5" customHeight="1">
      <c r="A28" s="29" t="s">
        <v>202</v>
      </c>
      <c r="B28" s="11">
        <v>200601235351</v>
      </c>
      <c r="C28" s="43" t="s">
        <v>80</v>
      </c>
      <c r="E28" s="10" t="s">
        <v>41</v>
      </c>
      <c r="F28" s="10">
        <v>12.5</v>
      </c>
      <c r="G28" s="10" t="s">
        <v>38</v>
      </c>
      <c r="H28" s="10">
        <v>10</v>
      </c>
      <c r="I28" s="10">
        <v>0</v>
      </c>
      <c r="J28" s="10" t="s">
        <v>79</v>
      </c>
      <c r="K28" s="10" t="s">
        <v>42</v>
      </c>
      <c r="L28" s="10">
        <v>15</v>
      </c>
      <c r="M28" s="10" t="s">
        <v>22</v>
      </c>
      <c r="N28" s="10">
        <v>0</v>
      </c>
      <c r="O28" s="36" t="s">
        <v>131</v>
      </c>
      <c r="P28" s="10" t="s">
        <v>21</v>
      </c>
      <c r="Q28" s="10">
        <v>20</v>
      </c>
      <c r="R28" s="36">
        <v>0</v>
      </c>
      <c r="S28" s="10">
        <v>0</v>
      </c>
      <c r="T28" s="10" t="s">
        <v>79</v>
      </c>
      <c r="U28" s="10" t="s">
        <v>38</v>
      </c>
      <c r="V28" s="10">
        <v>10</v>
      </c>
      <c r="W28" s="10">
        <v>0</v>
      </c>
      <c r="X28" s="10" t="s">
        <v>79</v>
      </c>
      <c r="Y28" s="10" t="s">
        <v>38</v>
      </c>
      <c r="Z28" s="10">
        <v>10</v>
      </c>
      <c r="AA28" s="10">
        <v>0</v>
      </c>
      <c r="AB28" s="10" t="s">
        <v>79</v>
      </c>
      <c r="AC28" s="10" t="s">
        <v>38</v>
      </c>
      <c r="AD28" s="10">
        <v>10</v>
      </c>
      <c r="AE28" s="10">
        <v>0</v>
      </c>
      <c r="AF28" s="10" t="s">
        <v>79</v>
      </c>
      <c r="AG28" s="10">
        <v>0</v>
      </c>
      <c r="AH28" s="10" t="s">
        <v>79</v>
      </c>
      <c r="AI28" s="10" t="s">
        <v>41</v>
      </c>
      <c r="AJ28" s="10">
        <v>12.5</v>
      </c>
      <c r="AK28" s="10" t="s">
        <v>38</v>
      </c>
      <c r="AL28" s="10">
        <v>10</v>
      </c>
      <c r="AM28" s="10">
        <v>0</v>
      </c>
      <c r="AN28" s="10" t="s">
        <v>79</v>
      </c>
      <c r="AO28" s="10" t="s">
        <v>42</v>
      </c>
      <c r="AP28" s="10">
        <v>15</v>
      </c>
      <c r="AQ28" s="10">
        <v>0</v>
      </c>
      <c r="AR28" s="10" t="s">
        <v>79</v>
      </c>
      <c r="AS28" s="10" t="s">
        <v>38</v>
      </c>
      <c r="AT28" s="10">
        <v>10</v>
      </c>
      <c r="AU28" s="10">
        <v>0</v>
      </c>
      <c r="AV28" s="10" t="str">
        <f t="shared" si="13"/>
        <v/>
      </c>
      <c r="AW28" s="4"/>
      <c r="AX28" s="44">
        <f t="shared" si="12"/>
        <v>135</v>
      </c>
      <c r="AY28" s="42">
        <f t="shared" si="14"/>
        <v>11.25</v>
      </c>
    </row>
    <row r="29" spans="1:56" ht="13.5" customHeight="1">
      <c r="A29" s="29" t="s">
        <v>203</v>
      </c>
      <c r="B29" s="11">
        <v>200609299268</v>
      </c>
      <c r="C29" s="43" t="s">
        <v>80</v>
      </c>
      <c r="E29" s="10" t="s">
        <v>22</v>
      </c>
      <c r="F29" s="10">
        <v>0</v>
      </c>
      <c r="G29" s="10" t="s">
        <v>42</v>
      </c>
      <c r="H29" s="10">
        <v>15</v>
      </c>
      <c r="I29" s="10">
        <v>0</v>
      </c>
      <c r="J29" s="10" t="s">
        <v>79</v>
      </c>
      <c r="K29" s="10" t="s">
        <v>38</v>
      </c>
      <c r="L29" s="10">
        <v>10</v>
      </c>
      <c r="M29" s="10" t="s">
        <v>22</v>
      </c>
      <c r="N29" s="10">
        <v>0</v>
      </c>
      <c r="O29" s="36">
        <v>0</v>
      </c>
      <c r="P29" s="10">
        <v>0</v>
      </c>
      <c r="Q29" s="10" t="s">
        <v>79</v>
      </c>
      <c r="R29" s="36">
        <v>0</v>
      </c>
      <c r="S29" s="10">
        <v>0</v>
      </c>
      <c r="T29" s="10" t="s">
        <v>79</v>
      </c>
      <c r="U29" s="10" t="s">
        <v>38</v>
      </c>
      <c r="V29" s="10">
        <v>10</v>
      </c>
      <c r="W29" s="10">
        <v>0</v>
      </c>
      <c r="X29" s="10" t="s">
        <v>79</v>
      </c>
      <c r="Y29" s="10" t="s">
        <v>38</v>
      </c>
      <c r="Z29" s="10">
        <v>10</v>
      </c>
      <c r="AA29" s="10">
        <v>0</v>
      </c>
      <c r="AB29" s="10" t="s">
        <v>79</v>
      </c>
      <c r="AC29" s="10" t="s">
        <v>38</v>
      </c>
      <c r="AD29" s="10">
        <v>10</v>
      </c>
      <c r="AE29" s="10">
        <v>0</v>
      </c>
      <c r="AF29" s="10" t="s">
        <v>79</v>
      </c>
      <c r="AG29" s="10">
        <v>0</v>
      </c>
      <c r="AH29" s="10" t="s">
        <v>79</v>
      </c>
      <c r="AI29" s="10" t="s">
        <v>22</v>
      </c>
      <c r="AJ29" s="10">
        <v>0</v>
      </c>
      <c r="AK29" s="10" t="s">
        <v>38</v>
      </c>
      <c r="AL29" s="10">
        <v>10</v>
      </c>
      <c r="AM29" s="10">
        <v>0</v>
      </c>
      <c r="AN29" s="10" t="s">
        <v>79</v>
      </c>
      <c r="AO29" s="10" t="s">
        <v>42</v>
      </c>
      <c r="AP29" s="10">
        <v>15</v>
      </c>
      <c r="AQ29" s="10" t="s">
        <v>38</v>
      </c>
      <c r="AR29" s="10">
        <v>10</v>
      </c>
      <c r="AS29" s="10">
        <v>0</v>
      </c>
      <c r="AT29" s="10" t="s">
        <v>79</v>
      </c>
      <c r="AU29" s="10">
        <v>0</v>
      </c>
      <c r="AV29" s="10" t="str">
        <f t="shared" si="13"/>
        <v/>
      </c>
      <c r="AW29" s="4"/>
      <c r="AX29" s="44">
        <f t="shared" si="12"/>
        <v>90</v>
      </c>
      <c r="AY29" s="42">
        <f t="shared" si="14"/>
        <v>8.1818181818181817</v>
      </c>
    </row>
    <row r="30" spans="1:56" ht="13.5" customHeight="1">
      <c r="A30" s="29" t="s">
        <v>204</v>
      </c>
      <c r="B30" s="11">
        <v>200609167192</v>
      </c>
      <c r="C30" s="43" t="s">
        <v>80</v>
      </c>
      <c r="E30" s="10" t="s">
        <v>41</v>
      </c>
      <c r="F30" s="10">
        <v>12.5</v>
      </c>
      <c r="G30" s="10" t="s">
        <v>39</v>
      </c>
      <c r="H30" s="10">
        <v>17.5</v>
      </c>
      <c r="I30" s="10">
        <v>0</v>
      </c>
      <c r="J30" s="10" t="s">
        <v>79</v>
      </c>
      <c r="K30" s="10" t="s">
        <v>41</v>
      </c>
      <c r="L30" s="10">
        <v>12.5</v>
      </c>
      <c r="M30" s="10" t="s">
        <v>39</v>
      </c>
      <c r="N30" s="10">
        <v>17.5</v>
      </c>
      <c r="O30" s="36">
        <v>0</v>
      </c>
      <c r="P30" s="10">
        <v>0</v>
      </c>
      <c r="Q30" s="10" t="s">
        <v>79</v>
      </c>
      <c r="R30" s="36" t="s">
        <v>43</v>
      </c>
      <c r="S30" s="10" t="s">
        <v>38</v>
      </c>
      <c r="T30" s="10">
        <v>10</v>
      </c>
      <c r="U30" s="10" t="s">
        <v>42</v>
      </c>
      <c r="V30" s="10">
        <v>15</v>
      </c>
      <c r="W30" s="10">
        <v>0</v>
      </c>
      <c r="X30" s="10" t="s">
        <v>79</v>
      </c>
      <c r="Y30" s="10" t="s">
        <v>21</v>
      </c>
      <c r="Z30" s="10">
        <v>20</v>
      </c>
      <c r="AA30" s="10">
        <v>0</v>
      </c>
      <c r="AB30" s="10" t="s">
        <v>79</v>
      </c>
      <c r="AC30" s="10" t="s">
        <v>39</v>
      </c>
      <c r="AD30" s="10">
        <v>17.5</v>
      </c>
      <c r="AE30" s="10">
        <v>0</v>
      </c>
      <c r="AF30" s="10" t="s">
        <v>79</v>
      </c>
      <c r="AG30" s="10">
        <v>0</v>
      </c>
      <c r="AH30" s="10" t="s">
        <v>79</v>
      </c>
      <c r="AI30" s="10" t="s">
        <v>41</v>
      </c>
      <c r="AJ30" s="10">
        <v>12.5</v>
      </c>
      <c r="AK30" s="10" t="s">
        <v>41</v>
      </c>
      <c r="AL30" s="10">
        <v>12.5</v>
      </c>
      <c r="AM30" s="10">
        <v>0</v>
      </c>
      <c r="AN30" s="10" t="s">
        <v>79</v>
      </c>
      <c r="AO30" s="10" t="s">
        <v>42</v>
      </c>
      <c r="AP30" s="10">
        <v>15</v>
      </c>
      <c r="AQ30" s="10" t="s">
        <v>38</v>
      </c>
      <c r="AR30" s="10">
        <v>10</v>
      </c>
      <c r="AS30" s="10">
        <v>0</v>
      </c>
      <c r="AT30" s="10" t="s">
        <v>79</v>
      </c>
      <c r="AU30" s="10">
        <v>0</v>
      </c>
      <c r="AV30" s="10" t="str">
        <f t="shared" si="13"/>
        <v/>
      </c>
      <c r="AW30" s="4"/>
      <c r="AX30" s="44">
        <f t="shared" si="12"/>
        <v>172.5</v>
      </c>
      <c r="AY30" s="42">
        <f t="shared" si="14"/>
        <v>14.375</v>
      </c>
    </row>
    <row r="31" spans="1:56" ht="13.5" customHeight="1">
      <c r="A31" s="29" t="s">
        <v>205</v>
      </c>
      <c r="B31" s="11">
        <v>200608252888</v>
      </c>
      <c r="C31" s="43" t="s">
        <v>78</v>
      </c>
      <c r="E31" s="10" t="s">
        <v>41</v>
      </c>
      <c r="F31" s="10">
        <v>12.5</v>
      </c>
      <c r="G31" s="10" t="s">
        <v>42</v>
      </c>
      <c r="H31" s="10">
        <v>15</v>
      </c>
      <c r="I31" s="10">
        <v>0</v>
      </c>
      <c r="J31" s="10" t="s">
        <v>79</v>
      </c>
      <c r="K31" s="10" t="s">
        <v>42</v>
      </c>
      <c r="L31" s="10">
        <v>15</v>
      </c>
      <c r="M31" s="10" t="s">
        <v>38</v>
      </c>
      <c r="N31" s="10">
        <v>10</v>
      </c>
      <c r="O31" s="36">
        <v>0</v>
      </c>
      <c r="P31" s="10">
        <v>0</v>
      </c>
      <c r="Q31" s="10" t="s">
        <v>79</v>
      </c>
      <c r="R31" s="36" t="s">
        <v>43</v>
      </c>
      <c r="S31" s="10" t="s">
        <v>42</v>
      </c>
      <c r="T31" s="10">
        <v>15</v>
      </c>
      <c r="U31" s="10" t="s">
        <v>42</v>
      </c>
      <c r="V31" s="10">
        <v>15</v>
      </c>
      <c r="W31" s="10">
        <v>0</v>
      </c>
      <c r="X31" s="10" t="s">
        <v>79</v>
      </c>
      <c r="Y31" s="10" t="s">
        <v>42</v>
      </c>
      <c r="Z31" s="10">
        <v>15</v>
      </c>
      <c r="AA31" s="10">
        <v>0</v>
      </c>
      <c r="AB31" s="10" t="s">
        <v>79</v>
      </c>
      <c r="AC31" s="10" t="s">
        <v>38</v>
      </c>
      <c r="AD31" s="10">
        <v>10</v>
      </c>
      <c r="AE31" s="10">
        <v>0</v>
      </c>
      <c r="AF31" s="10" t="s">
        <v>79</v>
      </c>
      <c r="AG31" s="10">
        <v>0</v>
      </c>
      <c r="AH31" s="10" t="s">
        <v>79</v>
      </c>
      <c r="AI31" s="10" t="s">
        <v>38</v>
      </c>
      <c r="AJ31" s="10">
        <v>10</v>
      </c>
      <c r="AK31" s="10">
        <v>0</v>
      </c>
      <c r="AL31" s="10" t="s">
        <v>79</v>
      </c>
      <c r="AM31" s="10">
        <v>0</v>
      </c>
      <c r="AN31" s="10" t="s">
        <v>79</v>
      </c>
      <c r="AO31" s="10" t="s">
        <v>38</v>
      </c>
      <c r="AP31" s="10">
        <v>10</v>
      </c>
      <c r="AQ31" s="10" t="s">
        <v>38</v>
      </c>
      <c r="AR31" s="10">
        <v>10</v>
      </c>
      <c r="AS31" s="10">
        <v>0</v>
      </c>
      <c r="AT31" s="10" t="s">
        <v>79</v>
      </c>
      <c r="AU31" s="10">
        <v>0</v>
      </c>
      <c r="AV31" s="10" t="str">
        <f t="shared" si="13"/>
        <v/>
      </c>
      <c r="AW31" s="4"/>
      <c r="AX31" s="44">
        <f t="shared" si="12"/>
        <v>137.5</v>
      </c>
      <c r="AY31" s="42">
        <f t="shared" si="14"/>
        <v>12.5</v>
      </c>
    </row>
    <row r="32" spans="1:56" ht="13.5" customHeight="1">
      <c r="A32" s="29" t="s">
        <v>206</v>
      </c>
      <c r="B32" s="11">
        <v>200610188336</v>
      </c>
      <c r="C32" s="43" t="s">
        <v>78</v>
      </c>
      <c r="E32" s="10" t="s">
        <v>38</v>
      </c>
      <c r="F32" s="10">
        <v>10</v>
      </c>
      <c r="G32" s="10" t="s">
        <v>41</v>
      </c>
      <c r="H32" s="10">
        <v>12.5</v>
      </c>
      <c r="I32" s="10">
        <v>0</v>
      </c>
      <c r="J32" s="10" t="s">
        <v>79</v>
      </c>
      <c r="K32" s="10" t="s">
        <v>22</v>
      </c>
      <c r="L32" s="10">
        <v>0</v>
      </c>
      <c r="M32" s="10" t="s">
        <v>38</v>
      </c>
      <c r="N32" s="10">
        <v>10</v>
      </c>
      <c r="O32" s="36">
        <v>0</v>
      </c>
      <c r="P32" s="10">
        <v>0</v>
      </c>
      <c r="Q32" s="10" t="s">
        <v>79</v>
      </c>
      <c r="R32" s="36" t="s">
        <v>43</v>
      </c>
      <c r="S32" s="10" t="s">
        <v>41</v>
      </c>
      <c r="T32" s="10">
        <v>12.5</v>
      </c>
      <c r="U32" s="10" t="s">
        <v>38</v>
      </c>
      <c r="V32" s="10">
        <v>10</v>
      </c>
      <c r="W32" s="10">
        <v>0</v>
      </c>
      <c r="X32" s="10" t="s">
        <v>79</v>
      </c>
      <c r="Y32" s="10" t="s">
        <v>38</v>
      </c>
      <c r="Z32" s="10">
        <v>10</v>
      </c>
      <c r="AA32" s="10">
        <v>0</v>
      </c>
      <c r="AB32" s="10" t="s">
        <v>79</v>
      </c>
      <c r="AC32" s="10" t="s">
        <v>42</v>
      </c>
      <c r="AD32" s="10">
        <v>15</v>
      </c>
      <c r="AE32" s="10">
        <v>0</v>
      </c>
      <c r="AF32" s="10" t="s">
        <v>79</v>
      </c>
      <c r="AG32" s="10">
        <v>0</v>
      </c>
      <c r="AH32" s="10" t="s">
        <v>79</v>
      </c>
      <c r="AI32" s="10" t="s">
        <v>38</v>
      </c>
      <c r="AJ32" s="10">
        <v>10</v>
      </c>
      <c r="AK32" s="10" t="s">
        <v>41</v>
      </c>
      <c r="AL32" s="10">
        <v>12.5</v>
      </c>
      <c r="AM32" s="10">
        <v>0</v>
      </c>
      <c r="AN32" s="10" t="s">
        <v>79</v>
      </c>
      <c r="AO32" s="10" t="s">
        <v>38</v>
      </c>
      <c r="AP32" s="10">
        <v>10</v>
      </c>
      <c r="AQ32" s="10" t="s">
        <v>38</v>
      </c>
      <c r="AR32" s="10">
        <v>10</v>
      </c>
      <c r="AS32" s="10">
        <v>0</v>
      </c>
      <c r="AT32" s="10" t="s">
        <v>79</v>
      </c>
      <c r="AU32" s="10">
        <v>0</v>
      </c>
      <c r="AV32" s="10" t="str">
        <f t="shared" si="13"/>
        <v/>
      </c>
      <c r="AW32" s="4"/>
      <c r="AX32" s="44">
        <f t="shared" si="12"/>
        <v>122.5</v>
      </c>
      <c r="AY32" s="42">
        <f t="shared" si="14"/>
        <v>10.208333333333334</v>
      </c>
    </row>
    <row r="33" spans="1:51" ht="13.5" customHeight="1">
      <c r="A33" s="29" t="s">
        <v>207</v>
      </c>
      <c r="B33" s="11">
        <v>200606163236</v>
      </c>
      <c r="C33" s="43" t="s">
        <v>80</v>
      </c>
      <c r="E33" s="10" t="s">
        <v>21</v>
      </c>
      <c r="F33" s="10">
        <v>20</v>
      </c>
      <c r="G33" s="10" t="s">
        <v>39</v>
      </c>
      <c r="H33" s="10">
        <v>17.5</v>
      </c>
      <c r="I33" s="10">
        <v>0</v>
      </c>
      <c r="J33" s="10" t="s">
        <v>79</v>
      </c>
      <c r="K33" s="10" t="s">
        <v>41</v>
      </c>
      <c r="L33" s="10">
        <v>12.5</v>
      </c>
      <c r="M33" s="10" t="s">
        <v>39</v>
      </c>
      <c r="N33" s="10">
        <v>17.5</v>
      </c>
      <c r="O33" s="36">
        <v>0</v>
      </c>
      <c r="P33" s="10">
        <v>0</v>
      </c>
      <c r="Q33" s="10" t="s">
        <v>79</v>
      </c>
      <c r="R33" s="36" t="s">
        <v>43</v>
      </c>
      <c r="S33" s="10" t="s">
        <v>41</v>
      </c>
      <c r="T33" s="10">
        <v>12.5</v>
      </c>
      <c r="U33" s="10" t="s">
        <v>41</v>
      </c>
      <c r="V33" s="10">
        <v>12.5</v>
      </c>
      <c r="W33" s="10">
        <v>0</v>
      </c>
      <c r="X33" s="10" t="s">
        <v>79</v>
      </c>
      <c r="Y33" s="10" t="s">
        <v>39</v>
      </c>
      <c r="Z33" s="10">
        <v>17.5</v>
      </c>
      <c r="AA33" s="10">
        <v>0</v>
      </c>
      <c r="AB33" s="10" t="s">
        <v>79</v>
      </c>
      <c r="AC33" s="10" t="s">
        <v>41</v>
      </c>
      <c r="AD33" s="10">
        <v>12.5</v>
      </c>
      <c r="AE33" s="10">
        <v>0</v>
      </c>
      <c r="AF33" s="10" t="s">
        <v>79</v>
      </c>
      <c r="AG33" s="10">
        <v>0</v>
      </c>
      <c r="AH33" s="10" t="s">
        <v>79</v>
      </c>
      <c r="AI33" s="10" t="s">
        <v>42</v>
      </c>
      <c r="AJ33" s="10">
        <v>15</v>
      </c>
      <c r="AK33" s="10" t="s">
        <v>41</v>
      </c>
      <c r="AL33" s="10">
        <v>12.5</v>
      </c>
      <c r="AM33" s="10">
        <v>0</v>
      </c>
      <c r="AN33" s="10" t="s">
        <v>79</v>
      </c>
      <c r="AO33" s="10" t="s">
        <v>42</v>
      </c>
      <c r="AP33" s="10">
        <v>15</v>
      </c>
      <c r="AQ33" s="10" t="s">
        <v>42</v>
      </c>
      <c r="AR33" s="10">
        <v>15</v>
      </c>
      <c r="AS33" s="10">
        <v>0</v>
      </c>
      <c r="AT33" s="10" t="s">
        <v>79</v>
      </c>
      <c r="AU33" s="10">
        <v>0</v>
      </c>
      <c r="AV33" s="10" t="str">
        <f t="shared" si="13"/>
        <v/>
      </c>
      <c r="AW33" s="4"/>
      <c r="AX33" s="44">
        <f t="shared" si="12"/>
        <v>180</v>
      </c>
      <c r="AY33" s="42">
        <f t="shared" si="14"/>
        <v>15</v>
      </c>
    </row>
    <row r="34" spans="1:51" ht="13.5" customHeight="1">
      <c r="A34" s="29" t="s">
        <v>208</v>
      </c>
      <c r="B34" s="11">
        <v>200602140519</v>
      </c>
      <c r="C34" s="43" t="s">
        <v>78</v>
      </c>
      <c r="E34" s="10" t="s">
        <v>41</v>
      </c>
      <c r="F34" s="10">
        <v>12.5</v>
      </c>
      <c r="G34" s="10" t="s">
        <v>42</v>
      </c>
      <c r="H34" s="10">
        <v>15</v>
      </c>
      <c r="I34" s="10">
        <v>0</v>
      </c>
      <c r="J34" s="10" t="s">
        <v>79</v>
      </c>
      <c r="K34" s="10" t="s">
        <v>42</v>
      </c>
      <c r="L34" s="10">
        <v>15</v>
      </c>
      <c r="M34" s="10" t="s">
        <v>38</v>
      </c>
      <c r="N34" s="10">
        <v>10</v>
      </c>
      <c r="O34" s="36">
        <v>0</v>
      </c>
      <c r="P34" s="10">
        <v>0</v>
      </c>
      <c r="Q34" s="10" t="s">
        <v>79</v>
      </c>
      <c r="R34" s="36" t="s">
        <v>43</v>
      </c>
      <c r="S34" s="10" t="s">
        <v>42</v>
      </c>
      <c r="T34" s="10">
        <v>15</v>
      </c>
      <c r="U34" s="10" t="s">
        <v>38</v>
      </c>
      <c r="V34" s="10">
        <v>10</v>
      </c>
      <c r="W34" s="10">
        <v>0</v>
      </c>
      <c r="X34" s="10" t="s">
        <v>79</v>
      </c>
      <c r="Y34" s="10" t="s">
        <v>42</v>
      </c>
      <c r="Z34" s="10">
        <v>15</v>
      </c>
      <c r="AA34" s="10">
        <v>0</v>
      </c>
      <c r="AB34" s="10" t="s">
        <v>79</v>
      </c>
      <c r="AC34" s="10" t="s">
        <v>42</v>
      </c>
      <c r="AD34" s="10">
        <v>15</v>
      </c>
      <c r="AE34" s="10">
        <v>0</v>
      </c>
      <c r="AF34" s="10" t="s">
        <v>79</v>
      </c>
      <c r="AG34" s="10">
        <v>0</v>
      </c>
      <c r="AH34" s="10" t="s">
        <v>79</v>
      </c>
      <c r="AI34" s="10" t="s">
        <v>41</v>
      </c>
      <c r="AJ34" s="10">
        <v>12.5</v>
      </c>
      <c r="AK34" s="10" t="s">
        <v>38</v>
      </c>
      <c r="AL34" s="10">
        <v>10</v>
      </c>
      <c r="AM34" s="10">
        <v>0</v>
      </c>
      <c r="AN34" s="10" t="s">
        <v>79</v>
      </c>
      <c r="AO34" s="10" t="s">
        <v>41</v>
      </c>
      <c r="AP34" s="10">
        <v>12.5</v>
      </c>
      <c r="AQ34" s="10" t="s">
        <v>38</v>
      </c>
      <c r="AR34" s="10">
        <v>10</v>
      </c>
      <c r="AS34" s="10">
        <v>0</v>
      </c>
      <c r="AT34" s="10" t="s">
        <v>79</v>
      </c>
      <c r="AU34" s="10">
        <v>0</v>
      </c>
      <c r="AV34" s="10" t="str">
        <f t="shared" si="13"/>
        <v/>
      </c>
      <c r="AW34" s="4"/>
      <c r="AX34" s="44">
        <f t="shared" si="12"/>
        <v>152.5</v>
      </c>
      <c r="AY34" s="42">
        <f t="shared" si="14"/>
        <v>12.708333333333334</v>
      </c>
    </row>
    <row r="35" spans="1:51" ht="13.5" customHeight="1">
      <c r="A35" s="29" t="s">
        <v>209</v>
      </c>
      <c r="B35" s="11">
        <v>200606215697</v>
      </c>
      <c r="C35" s="43" t="s">
        <v>78</v>
      </c>
      <c r="E35" s="10" t="s">
        <v>38</v>
      </c>
      <c r="F35" s="10">
        <v>10</v>
      </c>
      <c r="G35" s="10" t="s">
        <v>42</v>
      </c>
      <c r="H35" s="10">
        <v>15</v>
      </c>
      <c r="I35" s="10">
        <v>0</v>
      </c>
      <c r="J35" s="10" t="s">
        <v>79</v>
      </c>
      <c r="K35" s="10" t="s">
        <v>41</v>
      </c>
      <c r="L35" s="10">
        <v>12.5</v>
      </c>
      <c r="M35" s="10" t="s">
        <v>41</v>
      </c>
      <c r="N35" s="10">
        <v>12.5</v>
      </c>
      <c r="O35" s="36">
        <v>0</v>
      </c>
      <c r="P35" s="10">
        <v>0</v>
      </c>
      <c r="Q35" s="10" t="s">
        <v>79</v>
      </c>
      <c r="R35" s="36">
        <v>0</v>
      </c>
      <c r="S35" s="10">
        <v>0</v>
      </c>
      <c r="T35" s="10" t="s">
        <v>79</v>
      </c>
      <c r="U35" s="10" t="s">
        <v>41</v>
      </c>
      <c r="V35" s="10">
        <v>12.5</v>
      </c>
      <c r="W35" s="10">
        <v>0</v>
      </c>
      <c r="X35" s="10" t="s">
        <v>79</v>
      </c>
      <c r="Y35" s="10" t="s">
        <v>42</v>
      </c>
      <c r="Z35" s="10">
        <v>15</v>
      </c>
      <c r="AA35" s="10">
        <v>0</v>
      </c>
      <c r="AB35" s="10" t="s">
        <v>79</v>
      </c>
      <c r="AC35" s="10" t="s">
        <v>39</v>
      </c>
      <c r="AD35" s="10">
        <v>17.5</v>
      </c>
      <c r="AE35" s="10">
        <v>0</v>
      </c>
      <c r="AF35" s="10" t="s">
        <v>79</v>
      </c>
      <c r="AG35" s="10">
        <v>0</v>
      </c>
      <c r="AH35" s="10" t="s">
        <v>79</v>
      </c>
      <c r="AI35" s="10" t="s">
        <v>41</v>
      </c>
      <c r="AJ35" s="10">
        <v>12.5</v>
      </c>
      <c r="AK35" s="10" t="s">
        <v>38</v>
      </c>
      <c r="AL35" s="10">
        <v>10</v>
      </c>
      <c r="AM35" s="10">
        <v>0</v>
      </c>
      <c r="AN35" s="10" t="s">
        <v>79</v>
      </c>
      <c r="AO35" s="10" t="s">
        <v>41</v>
      </c>
      <c r="AP35" s="10">
        <v>12.5</v>
      </c>
      <c r="AQ35" s="10" t="s">
        <v>41</v>
      </c>
      <c r="AR35" s="10">
        <v>12.5</v>
      </c>
      <c r="AS35" s="10">
        <v>0</v>
      </c>
      <c r="AT35" s="10" t="s">
        <v>79</v>
      </c>
      <c r="AU35" s="10">
        <v>0</v>
      </c>
      <c r="AV35" s="10" t="str">
        <f t="shared" si="13"/>
        <v/>
      </c>
      <c r="AW35" s="4"/>
      <c r="AX35" s="44">
        <f t="shared" si="12"/>
        <v>142.5</v>
      </c>
      <c r="AY35" s="42">
        <f t="shared" si="14"/>
        <v>12.954545454545455</v>
      </c>
    </row>
    <row r="36" spans="1:51" ht="13.5" customHeight="1">
      <c r="A36" s="29" t="s">
        <v>210</v>
      </c>
      <c r="B36" s="11">
        <v>200604033613</v>
      </c>
      <c r="C36" s="43" t="s">
        <v>78</v>
      </c>
      <c r="E36" s="10" t="s">
        <v>38</v>
      </c>
      <c r="F36" s="10">
        <v>10</v>
      </c>
      <c r="G36" s="10" t="s">
        <v>42</v>
      </c>
      <c r="H36" s="10">
        <v>15</v>
      </c>
      <c r="I36" s="10">
        <v>0</v>
      </c>
      <c r="J36" s="10" t="s">
        <v>79</v>
      </c>
      <c r="K36" s="10" t="s">
        <v>39</v>
      </c>
      <c r="L36" s="10">
        <v>17.5</v>
      </c>
      <c r="M36" s="10" t="s">
        <v>41</v>
      </c>
      <c r="N36" s="10">
        <v>12.5</v>
      </c>
      <c r="O36" s="36">
        <v>0</v>
      </c>
      <c r="P36" s="10">
        <v>0</v>
      </c>
      <c r="Q36" s="10" t="s">
        <v>79</v>
      </c>
      <c r="R36" s="36" t="s">
        <v>43</v>
      </c>
      <c r="S36" s="10" t="s">
        <v>42</v>
      </c>
      <c r="T36" s="10">
        <v>15</v>
      </c>
      <c r="U36" s="10" t="s">
        <v>41</v>
      </c>
      <c r="V36" s="10">
        <v>12.5</v>
      </c>
      <c r="W36" s="10">
        <v>0</v>
      </c>
      <c r="X36" s="10" t="s">
        <v>79</v>
      </c>
      <c r="Y36" s="10" t="s">
        <v>21</v>
      </c>
      <c r="Z36" s="10">
        <v>20</v>
      </c>
      <c r="AA36" s="10">
        <v>0</v>
      </c>
      <c r="AB36" s="10" t="s">
        <v>79</v>
      </c>
      <c r="AC36" s="10" t="s">
        <v>21</v>
      </c>
      <c r="AD36" s="10">
        <v>20</v>
      </c>
      <c r="AE36" s="10">
        <v>0</v>
      </c>
      <c r="AF36" s="10" t="s">
        <v>79</v>
      </c>
      <c r="AG36" s="10">
        <v>0</v>
      </c>
      <c r="AH36" s="10" t="s">
        <v>79</v>
      </c>
      <c r="AI36" s="10" t="s">
        <v>42</v>
      </c>
      <c r="AJ36" s="10">
        <v>15</v>
      </c>
      <c r="AK36" s="10" t="s">
        <v>41</v>
      </c>
      <c r="AL36" s="10">
        <v>12.5</v>
      </c>
      <c r="AM36" s="10">
        <v>0</v>
      </c>
      <c r="AN36" s="10" t="s">
        <v>79</v>
      </c>
      <c r="AO36" s="10" t="s">
        <v>41</v>
      </c>
      <c r="AP36" s="10">
        <v>12.5</v>
      </c>
      <c r="AQ36" s="10" t="s">
        <v>41</v>
      </c>
      <c r="AR36" s="10">
        <v>12.5</v>
      </c>
      <c r="AS36" s="10">
        <v>0</v>
      </c>
      <c r="AT36" s="10" t="s">
        <v>79</v>
      </c>
      <c r="AU36" s="10">
        <v>0</v>
      </c>
      <c r="AV36" s="10" t="str">
        <f t="shared" si="13"/>
        <v/>
      </c>
      <c r="AW36" s="4"/>
      <c r="AX36" s="44">
        <f t="shared" si="12"/>
        <v>175</v>
      </c>
      <c r="AY36" s="42">
        <f t="shared" si="14"/>
        <v>14.583333333333334</v>
      </c>
    </row>
    <row r="37" spans="1:51" ht="13.5" customHeight="1">
      <c r="A37" s="29" t="s">
        <v>211</v>
      </c>
      <c r="B37" s="11">
        <v>200608039533</v>
      </c>
      <c r="C37" s="43" t="s">
        <v>80</v>
      </c>
      <c r="E37" s="10" t="s">
        <v>38</v>
      </c>
      <c r="F37" s="10">
        <v>10</v>
      </c>
      <c r="G37" s="10" t="s">
        <v>39</v>
      </c>
      <c r="H37" s="10">
        <v>17.5</v>
      </c>
      <c r="I37" s="10">
        <v>0</v>
      </c>
      <c r="J37" s="10" t="s">
        <v>79</v>
      </c>
      <c r="K37" s="10" t="s">
        <v>41</v>
      </c>
      <c r="L37" s="10">
        <v>12.5</v>
      </c>
      <c r="M37" s="10" t="s">
        <v>39</v>
      </c>
      <c r="N37" s="10">
        <v>17.5</v>
      </c>
      <c r="O37" s="36">
        <v>0</v>
      </c>
      <c r="P37" s="10">
        <v>0</v>
      </c>
      <c r="Q37" s="10" t="s">
        <v>79</v>
      </c>
      <c r="R37" s="36" t="s">
        <v>40</v>
      </c>
      <c r="S37" s="10" t="s">
        <v>41</v>
      </c>
      <c r="T37" s="10">
        <v>12.5</v>
      </c>
      <c r="U37" s="10" t="s">
        <v>38</v>
      </c>
      <c r="V37" s="10">
        <v>10</v>
      </c>
      <c r="W37" s="10">
        <v>0</v>
      </c>
      <c r="X37" s="10" t="s">
        <v>79</v>
      </c>
      <c r="Y37" s="10" t="s">
        <v>39</v>
      </c>
      <c r="Z37" s="10">
        <v>17.5</v>
      </c>
      <c r="AA37" s="10">
        <v>0</v>
      </c>
      <c r="AB37" s="10" t="s">
        <v>79</v>
      </c>
      <c r="AC37" s="10" t="s">
        <v>21</v>
      </c>
      <c r="AD37" s="10">
        <v>20</v>
      </c>
      <c r="AE37" s="10">
        <v>0</v>
      </c>
      <c r="AF37" s="10" t="s">
        <v>79</v>
      </c>
      <c r="AG37" s="10">
        <v>0</v>
      </c>
      <c r="AH37" s="10" t="s">
        <v>79</v>
      </c>
      <c r="AI37" s="10" t="s">
        <v>38</v>
      </c>
      <c r="AJ37" s="10">
        <v>10</v>
      </c>
      <c r="AK37" s="10" t="s">
        <v>42</v>
      </c>
      <c r="AL37" s="10">
        <v>15</v>
      </c>
      <c r="AM37" s="10">
        <v>0</v>
      </c>
      <c r="AN37" s="10" t="s">
        <v>79</v>
      </c>
      <c r="AO37" s="10" t="s">
        <v>41</v>
      </c>
      <c r="AP37" s="10">
        <v>12.5</v>
      </c>
      <c r="AQ37" s="10" t="s">
        <v>38</v>
      </c>
      <c r="AR37" s="10">
        <v>10</v>
      </c>
      <c r="AS37" s="10">
        <v>0</v>
      </c>
      <c r="AT37" s="10" t="s">
        <v>79</v>
      </c>
      <c r="AU37" s="10">
        <v>0</v>
      </c>
      <c r="AV37" s="10" t="str">
        <f t="shared" si="13"/>
        <v/>
      </c>
      <c r="AW37" s="4"/>
      <c r="AX37" s="44">
        <f t="shared" si="12"/>
        <v>165</v>
      </c>
      <c r="AY37" s="42">
        <f t="shared" si="14"/>
        <v>13.75</v>
      </c>
    </row>
    <row r="38" spans="1:51" ht="13.5" customHeight="1">
      <c r="A38" s="29" t="s">
        <v>212</v>
      </c>
      <c r="B38" s="11">
        <v>200611250523</v>
      </c>
      <c r="C38" s="43" t="s">
        <v>78</v>
      </c>
      <c r="E38" s="10" t="s">
        <v>21</v>
      </c>
      <c r="F38" s="10">
        <v>20</v>
      </c>
      <c r="G38" s="10" t="s">
        <v>21</v>
      </c>
      <c r="H38" s="10">
        <v>20</v>
      </c>
      <c r="I38" s="10">
        <v>0</v>
      </c>
      <c r="J38" s="10" t="s">
        <v>79</v>
      </c>
      <c r="K38" s="10" t="s">
        <v>42</v>
      </c>
      <c r="L38" s="10">
        <v>15</v>
      </c>
      <c r="M38" s="10" t="s">
        <v>42</v>
      </c>
      <c r="N38" s="10">
        <v>15</v>
      </c>
      <c r="O38" s="36">
        <v>0</v>
      </c>
      <c r="P38" s="10">
        <v>0</v>
      </c>
      <c r="Q38" s="10" t="s">
        <v>79</v>
      </c>
      <c r="R38" s="36" t="s">
        <v>46</v>
      </c>
      <c r="S38" s="10" t="s">
        <v>21</v>
      </c>
      <c r="T38" s="10">
        <v>20</v>
      </c>
      <c r="U38" s="10" t="s">
        <v>42</v>
      </c>
      <c r="V38" s="10">
        <v>15</v>
      </c>
      <c r="W38" s="10">
        <v>0</v>
      </c>
      <c r="X38" s="10" t="s">
        <v>79</v>
      </c>
      <c r="Y38" s="10" t="s">
        <v>21</v>
      </c>
      <c r="Z38" s="10">
        <v>20</v>
      </c>
      <c r="AA38" s="10">
        <v>0</v>
      </c>
      <c r="AB38" s="10" t="s">
        <v>79</v>
      </c>
      <c r="AC38" s="10" t="s">
        <v>21</v>
      </c>
      <c r="AD38" s="10">
        <v>20</v>
      </c>
      <c r="AE38" s="10">
        <v>0</v>
      </c>
      <c r="AF38" s="10" t="s">
        <v>79</v>
      </c>
      <c r="AG38" s="10">
        <v>0</v>
      </c>
      <c r="AH38" s="10" t="s">
        <v>79</v>
      </c>
      <c r="AI38" s="10" t="s">
        <v>21</v>
      </c>
      <c r="AJ38" s="10">
        <v>20</v>
      </c>
      <c r="AK38" s="10" t="s">
        <v>21</v>
      </c>
      <c r="AL38" s="10">
        <v>20</v>
      </c>
      <c r="AM38" s="10">
        <v>0</v>
      </c>
      <c r="AN38" s="10" t="s">
        <v>79</v>
      </c>
      <c r="AO38" s="10" t="s">
        <v>39</v>
      </c>
      <c r="AP38" s="10">
        <v>17.5</v>
      </c>
      <c r="AQ38" s="10" t="s">
        <v>21</v>
      </c>
      <c r="AR38" s="10">
        <v>20</v>
      </c>
      <c r="AS38" s="10">
        <v>0</v>
      </c>
      <c r="AT38" s="10" t="s">
        <v>79</v>
      </c>
      <c r="AU38" s="10">
        <v>0</v>
      </c>
      <c r="AV38" s="10" t="str">
        <f t="shared" si="13"/>
        <v/>
      </c>
      <c r="AW38" s="4"/>
      <c r="AX38" s="44">
        <f t="shared" si="12"/>
        <v>222.5</v>
      </c>
      <c r="AY38" s="42">
        <f t="shared" si="14"/>
        <v>18.541666666666668</v>
      </c>
    </row>
    <row r="39" spans="1:51" ht="13.5" customHeight="1">
      <c r="A39" s="29" t="s">
        <v>213</v>
      </c>
      <c r="B39" s="11">
        <v>200604209080</v>
      </c>
      <c r="C39" s="43" t="s">
        <v>80</v>
      </c>
      <c r="E39" s="10" t="s">
        <v>42</v>
      </c>
      <c r="F39" s="10">
        <v>15</v>
      </c>
      <c r="G39" s="10" t="s">
        <v>39</v>
      </c>
      <c r="H39" s="10">
        <v>17.5</v>
      </c>
      <c r="I39" s="10">
        <v>0</v>
      </c>
      <c r="J39" s="10" t="s">
        <v>79</v>
      </c>
      <c r="K39" s="10" t="s">
        <v>21</v>
      </c>
      <c r="L39" s="10">
        <v>20</v>
      </c>
      <c r="M39" s="10" t="s">
        <v>39</v>
      </c>
      <c r="N39" s="10">
        <v>17.5</v>
      </c>
      <c r="O39" s="36">
        <v>0</v>
      </c>
      <c r="P39" s="10">
        <v>0</v>
      </c>
      <c r="Q39" s="10" t="s">
        <v>79</v>
      </c>
      <c r="R39" s="36" t="s">
        <v>46</v>
      </c>
      <c r="S39" s="10" t="s">
        <v>21</v>
      </c>
      <c r="T39" s="10">
        <v>20</v>
      </c>
      <c r="U39" s="10" t="s">
        <v>42</v>
      </c>
      <c r="V39" s="10">
        <v>15</v>
      </c>
      <c r="W39" s="10">
        <v>0</v>
      </c>
      <c r="X39" s="10" t="s">
        <v>79</v>
      </c>
      <c r="Y39" s="10" t="s">
        <v>21</v>
      </c>
      <c r="Z39" s="10">
        <v>20</v>
      </c>
      <c r="AA39" s="10">
        <v>0</v>
      </c>
      <c r="AB39" s="10" t="s">
        <v>79</v>
      </c>
      <c r="AC39" s="10" t="s">
        <v>21</v>
      </c>
      <c r="AD39" s="10">
        <v>20</v>
      </c>
      <c r="AE39" s="10">
        <v>0</v>
      </c>
      <c r="AF39" s="10" t="s">
        <v>79</v>
      </c>
      <c r="AG39" s="10">
        <v>0</v>
      </c>
      <c r="AH39" s="10" t="s">
        <v>79</v>
      </c>
      <c r="AI39" s="10" t="s">
        <v>21</v>
      </c>
      <c r="AJ39" s="10">
        <v>20</v>
      </c>
      <c r="AK39" s="10" t="s">
        <v>39</v>
      </c>
      <c r="AL39" s="10">
        <v>17.5</v>
      </c>
      <c r="AM39" s="10">
        <v>0</v>
      </c>
      <c r="AN39" s="10" t="s">
        <v>79</v>
      </c>
      <c r="AO39" s="10" t="s">
        <v>39</v>
      </c>
      <c r="AP39" s="10">
        <v>17.5</v>
      </c>
      <c r="AQ39" s="10" t="s">
        <v>39</v>
      </c>
      <c r="AR39" s="10">
        <v>17.5</v>
      </c>
      <c r="AS39" s="10">
        <v>0</v>
      </c>
      <c r="AT39" s="10" t="s">
        <v>79</v>
      </c>
      <c r="AU39" s="10">
        <v>0</v>
      </c>
      <c r="AV39" s="10" t="str">
        <f t="shared" si="13"/>
        <v/>
      </c>
      <c r="AW39" s="4"/>
      <c r="AX39" s="44">
        <f t="shared" si="12"/>
        <v>217.5</v>
      </c>
      <c r="AY39" s="42">
        <f t="shared" si="14"/>
        <v>18.125</v>
      </c>
    </row>
    <row r="40" spans="1:51" ht="13.5" customHeight="1">
      <c r="A40" s="29" t="s">
        <v>214</v>
      </c>
      <c r="B40" s="11">
        <v>200610171712</v>
      </c>
      <c r="C40" s="43" t="s">
        <v>80</v>
      </c>
      <c r="E40" s="10" t="s">
        <v>38</v>
      </c>
      <c r="F40" s="10">
        <v>10</v>
      </c>
      <c r="G40" s="10" t="s">
        <v>21</v>
      </c>
      <c r="H40" s="10">
        <v>20</v>
      </c>
      <c r="I40" s="10">
        <v>0</v>
      </c>
      <c r="J40" s="10" t="s">
        <v>79</v>
      </c>
      <c r="K40" s="10" t="s">
        <v>41</v>
      </c>
      <c r="L40" s="10">
        <v>12.5</v>
      </c>
      <c r="M40" s="10" t="s">
        <v>38</v>
      </c>
      <c r="N40" s="10">
        <v>10</v>
      </c>
      <c r="O40" s="36">
        <v>0</v>
      </c>
      <c r="P40" s="10">
        <v>0</v>
      </c>
      <c r="Q40" s="10" t="s">
        <v>79</v>
      </c>
      <c r="R40" s="36" t="s">
        <v>46</v>
      </c>
      <c r="S40" s="10" t="s">
        <v>39</v>
      </c>
      <c r="T40" s="10">
        <v>17.5</v>
      </c>
      <c r="U40" s="10" t="s">
        <v>38</v>
      </c>
      <c r="V40" s="10">
        <v>10</v>
      </c>
      <c r="W40" s="10">
        <v>0</v>
      </c>
      <c r="X40" s="10" t="s">
        <v>79</v>
      </c>
      <c r="Y40" s="10" t="s">
        <v>42</v>
      </c>
      <c r="Z40" s="10">
        <v>15</v>
      </c>
      <c r="AA40" s="10">
        <v>0</v>
      </c>
      <c r="AB40" s="10" t="s">
        <v>79</v>
      </c>
      <c r="AC40" s="10" t="s">
        <v>42</v>
      </c>
      <c r="AD40" s="10">
        <v>15</v>
      </c>
      <c r="AE40" s="10">
        <v>0</v>
      </c>
      <c r="AF40" s="10" t="s">
        <v>79</v>
      </c>
      <c r="AG40" s="10">
        <v>0</v>
      </c>
      <c r="AH40" s="10" t="s">
        <v>79</v>
      </c>
      <c r="AI40" s="10" t="s">
        <v>42</v>
      </c>
      <c r="AJ40" s="10">
        <v>15</v>
      </c>
      <c r="AK40" s="10" t="s">
        <v>42</v>
      </c>
      <c r="AL40" s="10">
        <v>15</v>
      </c>
      <c r="AM40" s="10">
        <v>0</v>
      </c>
      <c r="AN40" s="10" t="s">
        <v>79</v>
      </c>
      <c r="AO40" s="10" t="s">
        <v>38</v>
      </c>
      <c r="AP40" s="10">
        <v>10</v>
      </c>
      <c r="AQ40" s="10" t="s">
        <v>38</v>
      </c>
      <c r="AR40" s="10">
        <v>10</v>
      </c>
      <c r="AS40" s="10">
        <v>0</v>
      </c>
      <c r="AT40" s="10" t="s">
        <v>79</v>
      </c>
      <c r="AU40" s="10">
        <v>0</v>
      </c>
      <c r="AV40" s="10" t="str">
        <f t="shared" si="13"/>
        <v/>
      </c>
      <c r="AW40" s="4"/>
      <c r="AX40" s="44">
        <f t="shared" si="12"/>
        <v>160</v>
      </c>
      <c r="AY40" s="42">
        <f t="shared" si="14"/>
        <v>13.333333333333334</v>
      </c>
    </row>
  </sheetData>
  <sheetProtection selectLockedCells="1"/>
  <conditionalFormatting sqref="E14:E40 G14:G40 I14:I40 K14:K40 M14:M40 P14:P40 S14:S40 U14:U40 W14:W40 Y14:Y40 AA14:AA40 AC14:AC40 AE14:AE40 AG14:AG40 AI14:AI40 AK14:AK40 AM14:AM40 AO14:AO40 AQ14:AQ40 AS14:AS40 AU14:AU40">
    <cfRule type="cellIs" dxfId="23" priority="13" operator="equal">
      <formula>$A$3</formula>
    </cfRule>
    <cfRule type="cellIs" dxfId="22" priority="14" operator="equal">
      <formula>$BB$18</formula>
    </cfRule>
    <cfRule type="cellIs" dxfId="21" priority="15" operator="equal">
      <formula>$BB$16</formula>
    </cfRule>
    <cfRule type="cellIs" dxfId="20" priority="16" operator="equal">
      <formula>$BB$14</formula>
    </cfRule>
    <cfRule type="cellIs" dxfId="19" priority="17" operator="equal">
      <formula>$BC$14</formula>
    </cfRule>
    <cfRule type="cellIs" dxfId="18" priority="18" operator="equal">
      <formula>$BC$16</formula>
    </cfRule>
  </conditionalFormatting>
  <conditionalFormatting sqref="E5:M7 P5:P7 S5:AU7">
    <cfRule type="cellIs" dxfId="17" priority="11" operator="between">
      <formula>0.1</formula>
      <formula>$BB$24</formula>
    </cfRule>
    <cfRule type="cellIs" dxfId="16" priority="12" operator="between">
      <formula>$BB$26</formula>
      <formula>30</formula>
    </cfRule>
  </conditionalFormatting>
  <conditionalFormatting sqref="AX14:AX40">
    <cfRule type="cellIs" dxfId="15" priority="1" operator="greaterThanOrEqual">
      <formula>$BB$22</formula>
    </cfRule>
    <cfRule type="cellIs" dxfId="14" priority="2" operator="between">
      <formula>1</formula>
      <formula>$BB$20</formula>
    </cfRule>
  </conditionalFormatting>
  <conditionalFormatting sqref="AY14:AY40">
    <cfRule type="cellIs" dxfId="13" priority="3" operator="between">
      <formula>0.1</formula>
      <formula>$BB$24</formula>
    </cfRule>
    <cfRule type="cellIs" dxfId="12" priority="4" operator="between">
      <formula>$BB$26</formula>
      <formula>30</formula>
    </cfRule>
  </conditionalFormatting>
  <dataValidations count="5">
    <dataValidation type="whole" allowBlank="1" showInputMessage="1" showErrorMessage="1" promptTitle="Ange ett tal mellan 0 och 340" sqref="BB22" xr:uid="{C6A3E31B-5B99-4B39-B3A4-DED41DDD8D09}">
      <formula1>0</formula1>
      <formula2>500</formula2>
    </dataValidation>
    <dataValidation type="list" allowBlank="1" showInputMessage="1" showErrorMessage="1" errorTitle="Fel värden" error="Välj ett betygssteg A - F" promptTitle="Välj ett betygssteg A - F" sqref="BB14:BC14" xr:uid="{7C131E6C-7CA7-4DB4-A469-DC77E1450370}">
      <formula1>$BD$15:$BD$20</formula1>
    </dataValidation>
    <dataValidation type="whole" allowBlank="1" showInputMessage="1" showErrorMessage="1" promptTitle="Ange ett tal mellan 0 och 340" sqref="BB20" xr:uid="{99F902DE-11C0-45A0-BCA9-5C9C283A6006}">
      <formula1>0</formula1>
      <formula2>340</formula2>
    </dataValidation>
    <dataValidation type="whole" allowBlank="1" showInputMessage="1" showErrorMessage="1" error="Ange ett tal mellan 0 och 20" promptTitle="Ange ett tal mellan 0 och 20" sqref="BB26 BB24" xr:uid="{1364928F-9C1C-4139-8074-792C06290DAF}">
      <formula1>0</formula1>
      <formula2>20</formula2>
    </dataValidation>
    <dataValidation type="list" allowBlank="1" showInputMessage="1" showErrorMessage="1" errorTitle="Fel värde" error="Välj ett betygssteg A - F" promptTitle="Välj ett betygssteg A - F" sqref="BB11 BB18 BB16:BC16 BB9" xr:uid="{AE5FC071-4379-4746-910A-EE48539703E8}">
      <formula1>$BD$15:$BD$20</formula1>
    </dataValidation>
  </dataValidations>
  <printOptions horizontalCentered="1"/>
  <pageMargins left="0.19685039370078741" right="0.19685039370078741" top="0.78740157480314965" bottom="0.39370078740157483" header="0.39370078740157483" footer="0.19685039370078741"/>
  <pageSetup paperSize="9" orientation="landscape" useFirstPageNumber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70935-DE5F-4E8F-B2D6-427FE1C051D4}">
  <dimension ref="A1:BD39"/>
  <sheetViews>
    <sheetView showGridLines="0" showZeros="0" topLeftCell="A7" zoomScaleNormal="100" workbookViewId="0">
      <selection activeCell="C14" sqref="C14:C39"/>
    </sheetView>
  </sheetViews>
  <sheetFormatPr defaultRowHeight="14.5"/>
  <cols>
    <col min="1" max="1" width="20" style="5" bestFit="1" customWidth="1"/>
    <col min="2" max="2" width="11.26953125" style="1" hidden="1" customWidth="1"/>
    <col min="3" max="3" width="3.453125" style="2" customWidth="1"/>
    <col min="4" max="4" width="0.7265625" customWidth="1"/>
    <col min="5" max="5" width="4.7265625" style="8" customWidth="1"/>
    <col min="6" max="6" width="4.81640625" style="8" hidden="1" customWidth="1"/>
    <col min="7" max="7" width="4.7265625" style="8" customWidth="1"/>
    <col min="8" max="8" width="4.81640625" style="8" hidden="1" customWidth="1"/>
    <col min="9" max="9" width="4.7265625" style="8" customWidth="1"/>
    <col min="10" max="10" width="4.81640625" style="8" hidden="1" customWidth="1"/>
    <col min="11" max="11" width="4.7265625" style="8" customWidth="1"/>
    <col min="12" max="12" width="4.81640625" style="8" hidden="1" customWidth="1"/>
    <col min="13" max="13" width="4.7265625" style="8" customWidth="1"/>
    <col min="14" max="14" width="4.81640625" style="8" hidden="1" customWidth="1"/>
    <col min="15" max="15" width="3.54296875" style="8" bestFit="1" customWidth="1"/>
    <col min="16" max="16" width="4.7265625" style="8" customWidth="1"/>
    <col min="17" max="17" width="4.81640625" style="8" hidden="1" customWidth="1"/>
    <col min="18" max="18" width="3.453125" style="8" bestFit="1" customWidth="1"/>
    <col min="19" max="19" width="4.7265625" style="8" customWidth="1"/>
    <col min="20" max="20" width="4.81640625" style="8" hidden="1" customWidth="1"/>
    <col min="21" max="21" width="4.7265625" style="8" customWidth="1"/>
    <col min="22" max="22" width="4.81640625" style="8" hidden="1" customWidth="1"/>
    <col min="23" max="23" width="4.7265625" style="8" customWidth="1"/>
    <col min="24" max="24" width="4.81640625" style="8" hidden="1" customWidth="1"/>
    <col min="25" max="25" width="4.7265625" style="8" customWidth="1"/>
    <col min="26" max="26" width="4.81640625" style="8" hidden="1" customWidth="1"/>
    <col min="27" max="27" width="4.7265625" style="8" customWidth="1"/>
    <col min="28" max="28" width="4.81640625" style="8" hidden="1" customWidth="1"/>
    <col min="29" max="29" width="4.7265625" style="8" customWidth="1"/>
    <col min="30" max="30" width="4.81640625" style="8" hidden="1" customWidth="1"/>
    <col min="31" max="31" width="4.7265625" style="8" customWidth="1"/>
    <col min="32" max="32" width="4.81640625" style="8" hidden="1" customWidth="1"/>
    <col min="33" max="33" width="4.7265625" style="8" customWidth="1"/>
    <col min="34" max="34" width="4.81640625" style="8" hidden="1" customWidth="1"/>
    <col min="35" max="35" width="4.7265625" style="8" customWidth="1"/>
    <col min="36" max="36" width="4.81640625" style="8" hidden="1" customWidth="1"/>
    <col min="37" max="37" width="4.7265625" style="8" customWidth="1"/>
    <col min="38" max="38" width="4.81640625" style="8" hidden="1" customWidth="1"/>
    <col min="39" max="39" width="4.7265625" style="8" customWidth="1"/>
    <col min="40" max="40" width="4.81640625" style="8" hidden="1" customWidth="1"/>
    <col min="41" max="41" width="4.7265625" style="8" customWidth="1"/>
    <col min="42" max="42" width="4.81640625" style="8" hidden="1" customWidth="1"/>
    <col min="43" max="43" width="4.7265625" style="8" customWidth="1"/>
    <col min="44" max="44" width="4.81640625" style="8" hidden="1" customWidth="1"/>
    <col min="45" max="45" width="4.7265625" style="8" customWidth="1"/>
    <col min="46" max="46" width="4.81640625" style="8" hidden="1" customWidth="1"/>
    <col min="47" max="47" width="4.7265625" style="8" customWidth="1"/>
    <col min="48" max="48" width="5.26953125" style="8" hidden="1" customWidth="1"/>
    <col min="49" max="49" width="0.7265625" customWidth="1"/>
    <col min="50" max="50" width="5.453125" customWidth="1"/>
    <col min="51" max="51" width="5.81640625" customWidth="1"/>
    <col min="53" max="53" width="19.1796875" customWidth="1"/>
    <col min="54" max="55" width="4.7265625" customWidth="1"/>
    <col min="56" max="56" width="4.7265625" hidden="1" customWidth="1"/>
    <col min="57" max="57" width="4.7265625" customWidth="1"/>
  </cols>
  <sheetData>
    <row r="1" spans="1:56" ht="10" customHeight="1"/>
    <row r="2" spans="1:56" ht="20">
      <c r="A2" s="39" t="s">
        <v>134</v>
      </c>
      <c r="C2" s="1"/>
      <c r="E2" s="1"/>
      <c r="F2" s="1"/>
      <c r="G2" s="1"/>
      <c r="H2" s="1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56" ht="10" customHeight="1"/>
    <row r="4" spans="1:56" s="7" customFormat="1" ht="14.15" customHeight="1">
      <c r="A4" s="5"/>
      <c r="B4" s="1" t="s">
        <v>23</v>
      </c>
      <c r="C4" s="2" t="s">
        <v>27</v>
      </c>
      <c r="E4" s="8" t="s">
        <v>2</v>
      </c>
      <c r="F4" s="8"/>
      <c r="G4" s="8" t="s">
        <v>3</v>
      </c>
      <c r="H4" s="8"/>
      <c r="I4" s="8" t="s">
        <v>4</v>
      </c>
      <c r="J4" s="8"/>
      <c r="K4" s="8" t="s">
        <v>5</v>
      </c>
      <c r="L4" s="8"/>
      <c r="M4" s="8" t="s">
        <v>6</v>
      </c>
      <c r="N4" s="8"/>
      <c r="O4" s="8"/>
      <c r="P4" s="8" t="s">
        <v>24</v>
      </c>
      <c r="Q4" s="8"/>
      <c r="R4" s="8"/>
      <c r="S4" s="8" t="s">
        <v>33</v>
      </c>
      <c r="T4" s="8"/>
      <c r="U4" s="8" t="s">
        <v>7</v>
      </c>
      <c r="V4" s="8"/>
      <c r="W4" s="8" t="s">
        <v>8</v>
      </c>
      <c r="X4" s="8"/>
      <c r="Y4" s="8" t="s">
        <v>9</v>
      </c>
      <c r="Z4" s="8"/>
      <c r="AA4" s="8" t="s">
        <v>10</v>
      </c>
      <c r="AB4" s="8"/>
      <c r="AC4" s="8" t="s">
        <v>11</v>
      </c>
      <c r="AD4" s="8"/>
      <c r="AE4" s="8" t="s">
        <v>12</v>
      </c>
      <c r="AF4" s="8"/>
      <c r="AG4" s="8" t="s">
        <v>13</v>
      </c>
      <c r="AH4" s="8"/>
      <c r="AI4" s="8" t="s">
        <v>14</v>
      </c>
      <c r="AJ4" s="8"/>
      <c r="AK4" s="8" t="s">
        <v>15</v>
      </c>
      <c r="AL4" s="8"/>
      <c r="AM4" s="8" t="s">
        <v>16</v>
      </c>
      <c r="AN4" s="8"/>
      <c r="AO4" s="8" t="s">
        <v>17</v>
      </c>
      <c r="AP4" s="8"/>
      <c r="AQ4" s="8" t="s">
        <v>18</v>
      </c>
      <c r="AR4" s="8"/>
      <c r="AS4" s="8" t="s">
        <v>19</v>
      </c>
      <c r="AT4" s="8"/>
      <c r="AU4" s="8" t="s">
        <v>20</v>
      </c>
      <c r="AV4" s="8"/>
      <c r="AX4" s="8" t="s">
        <v>25</v>
      </c>
      <c r="AY4" s="8" t="s">
        <v>26</v>
      </c>
    </row>
    <row r="5" spans="1:56" ht="13.5" customHeight="1">
      <c r="A5" s="15" t="s">
        <v>28</v>
      </c>
      <c r="E5" s="42">
        <f t="shared" ref="E5:M5" si="0">IFERROR(AVERAGE(F14:F39),"")</f>
        <v>12.5</v>
      </c>
      <c r="F5" s="42" t="str">
        <f t="shared" si="0"/>
        <v/>
      </c>
      <c r="G5" s="42">
        <f t="shared" si="0"/>
        <v>14.6</v>
      </c>
      <c r="H5" s="42">
        <f t="shared" si="0"/>
        <v>0</v>
      </c>
      <c r="I5" s="42" t="str">
        <f t="shared" si="0"/>
        <v/>
      </c>
      <c r="J5" s="42" t="str">
        <f t="shared" si="0"/>
        <v/>
      </c>
      <c r="K5" s="42">
        <f t="shared" si="0"/>
        <v>13.333333333333334</v>
      </c>
      <c r="L5" s="42" t="str">
        <f t="shared" si="0"/>
        <v/>
      </c>
      <c r="M5" s="42">
        <f t="shared" si="0"/>
        <v>10.5</v>
      </c>
      <c r="N5" s="12"/>
      <c r="O5" s="4"/>
      <c r="P5" s="42">
        <f>IFERROR(AVERAGE(Q14:Q39),"")</f>
        <v>15.416666666666666</v>
      </c>
      <c r="Q5" s="12"/>
      <c r="R5" s="4"/>
      <c r="S5" s="42">
        <f t="shared" ref="S5:AU5" si="1">IFERROR(AVERAGE(T14:T39),"")</f>
        <v>13.026315789473685</v>
      </c>
      <c r="T5" s="42" t="str">
        <f t="shared" si="1"/>
        <v/>
      </c>
      <c r="U5" s="42">
        <f t="shared" si="1"/>
        <v>11.057692307692308</v>
      </c>
      <c r="V5" s="42">
        <f t="shared" si="1"/>
        <v>0</v>
      </c>
      <c r="W5" s="42" t="str">
        <f t="shared" si="1"/>
        <v/>
      </c>
      <c r="X5" s="42">
        <f t="shared" si="1"/>
        <v>0</v>
      </c>
      <c r="Y5" s="42">
        <f t="shared" si="1"/>
        <v>13.181818181818182</v>
      </c>
      <c r="Z5" s="42">
        <f t="shared" si="1"/>
        <v>0</v>
      </c>
      <c r="AA5" s="42" t="str">
        <f t="shared" si="1"/>
        <v/>
      </c>
      <c r="AB5" s="42">
        <f t="shared" si="1"/>
        <v>0</v>
      </c>
      <c r="AC5" s="42">
        <f t="shared" si="1"/>
        <v>12.386363636363637</v>
      </c>
      <c r="AD5" s="42">
        <f t="shared" si="1"/>
        <v>0</v>
      </c>
      <c r="AE5" s="42" t="str">
        <f t="shared" si="1"/>
        <v/>
      </c>
      <c r="AF5" s="42">
        <f t="shared" si="1"/>
        <v>0</v>
      </c>
      <c r="AG5" s="42" t="str">
        <f t="shared" si="1"/>
        <v/>
      </c>
      <c r="AH5" s="42" t="str">
        <f t="shared" si="1"/>
        <v/>
      </c>
      <c r="AI5" s="42">
        <f t="shared" si="1"/>
        <v>14.021739130434783</v>
      </c>
      <c r="AJ5" s="42" t="str">
        <f t="shared" si="1"/>
        <v/>
      </c>
      <c r="AK5" s="42">
        <f t="shared" si="1"/>
        <v>13.695652173913043</v>
      </c>
      <c r="AL5" s="42">
        <f t="shared" si="1"/>
        <v>0</v>
      </c>
      <c r="AM5" s="42" t="str">
        <f t="shared" si="1"/>
        <v/>
      </c>
      <c r="AN5" s="42">
        <f t="shared" si="1"/>
        <v>0</v>
      </c>
      <c r="AO5" s="42">
        <f t="shared" si="1"/>
        <v>13.75</v>
      </c>
      <c r="AP5" s="42">
        <f t="shared" si="1"/>
        <v>0</v>
      </c>
      <c r="AQ5" s="42">
        <f t="shared" si="1"/>
        <v>13.80952380952381</v>
      </c>
      <c r="AR5" s="42">
        <f t="shared" si="1"/>
        <v>0</v>
      </c>
      <c r="AS5" s="42">
        <f t="shared" si="1"/>
        <v>4.5</v>
      </c>
      <c r="AT5" s="42">
        <f t="shared" si="1"/>
        <v>0</v>
      </c>
      <c r="AU5" s="42" t="str">
        <f t="shared" si="1"/>
        <v/>
      </c>
      <c r="AV5" s="12">
        <f>AVERAGE(AX14:AX39)</f>
        <v>143.94230769230768</v>
      </c>
      <c r="AW5" s="4"/>
      <c r="AX5" s="42">
        <f>AVERAGE(AX14:AX39)</f>
        <v>143.94230769230768</v>
      </c>
      <c r="AY5" s="22">
        <f>IFERROR(AVERAGE(AY14:AY39),"")</f>
        <v>12.496245741438051</v>
      </c>
    </row>
    <row r="6" spans="1:56" ht="13.5" customHeight="1">
      <c r="A6" s="15" t="s">
        <v>29</v>
      </c>
      <c r="E6" s="42">
        <f t="shared" ref="E6:M6" si="2">IFERROR(AVERAGEIF($C14:$C39,"K",F14:F39),"")</f>
        <v>11.5</v>
      </c>
      <c r="F6" s="42" t="str">
        <f t="shared" si="2"/>
        <v/>
      </c>
      <c r="G6" s="42">
        <f t="shared" si="2"/>
        <v>13.611111111111111</v>
      </c>
      <c r="H6" s="42">
        <f t="shared" si="2"/>
        <v>0</v>
      </c>
      <c r="I6" s="42" t="str">
        <f t="shared" si="2"/>
        <v/>
      </c>
      <c r="J6" s="42" t="str">
        <f t="shared" si="2"/>
        <v/>
      </c>
      <c r="K6" s="42">
        <f t="shared" si="2"/>
        <v>12.8125</v>
      </c>
      <c r="L6" s="42" t="str">
        <f t="shared" si="2"/>
        <v/>
      </c>
      <c r="M6" s="42">
        <f t="shared" si="2"/>
        <v>10.5</v>
      </c>
      <c r="N6" s="6"/>
      <c r="O6" s="4"/>
      <c r="P6" s="42">
        <f>IFERROR(AVERAGEIF($C14:$C39,"K",Q14:Q39),"")</f>
        <v>15</v>
      </c>
      <c r="Q6" s="6"/>
      <c r="R6" s="4"/>
      <c r="S6" s="42">
        <f t="shared" ref="S6:AU6" si="3">IFERROR(AVERAGEIF($C14:$C39,"K",T14:T39),"")</f>
        <v>14</v>
      </c>
      <c r="T6" s="42" t="str">
        <f t="shared" si="3"/>
        <v/>
      </c>
      <c r="U6" s="42">
        <f t="shared" si="3"/>
        <v>8.75</v>
      </c>
      <c r="V6" s="42">
        <f t="shared" si="3"/>
        <v>0</v>
      </c>
      <c r="W6" s="42" t="str">
        <f t="shared" si="3"/>
        <v/>
      </c>
      <c r="X6" s="42">
        <f t="shared" si="3"/>
        <v>0</v>
      </c>
      <c r="Y6" s="42">
        <f t="shared" si="3"/>
        <v>12.5</v>
      </c>
      <c r="Z6" s="42">
        <f t="shared" si="3"/>
        <v>0</v>
      </c>
      <c r="AA6" s="42" t="str">
        <f t="shared" si="3"/>
        <v/>
      </c>
      <c r="AB6" s="42" t="str">
        <f t="shared" si="3"/>
        <v/>
      </c>
      <c r="AC6" s="42">
        <f t="shared" si="3"/>
        <v>13.571428571428571</v>
      </c>
      <c r="AD6" s="42">
        <f t="shared" si="3"/>
        <v>0</v>
      </c>
      <c r="AE6" s="42" t="str">
        <f t="shared" si="3"/>
        <v/>
      </c>
      <c r="AF6" s="42">
        <f t="shared" si="3"/>
        <v>0</v>
      </c>
      <c r="AG6" s="42" t="str">
        <f t="shared" si="3"/>
        <v/>
      </c>
      <c r="AH6" s="42" t="str">
        <f t="shared" si="3"/>
        <v/>
      </c>
      <c r="AI6" s="42">
        <f t="shared" si="3"/>
        <v>14.285714285714286</v>
      </c>
      <c r="AJ6" s="42" t="str">
        <f t="shared" si="3"/>
        <v/>
      </c>
      <c r="AK6" s="42">
        <f t="shared" si="3"/>
        <v>13.928571428571429</v>
      </c>
      <c r="AL6" s="42">
        <f t="shared" si="3"/>
        <v>0</v>
      </c>
      <c r="AM6" s="42" t="str">
        <f t="shared" si="3"/>
        <v/>
      </c>
      <c r="AN6" s="42">
        <f t="shared" si="3"/>
        <v>0</v>
      </c>
      <c r="AO6" s="42">
        <f t="shared" si="3"/>
        <v>12.5</v>
      </c>
      <c r="AP6" s="42">
        <f t="shared" si="3"/>
        <v>0</v>
      </c>
      <c r="AQ6" s="42">
        <f t="shared" si="3"/>
        <v>14.5</v>
      </c>
      <c r="AR6" s="42">
        <f t="shared" si="3"/>
        <v>0</v>
      </c>
      <c r="AS6" s="42">
        <f t="shared" si="3"/>
        <v>4.5</v>
      </c>
      <c r="AT6" s="42">
        <f t="shared" si="3"/>
        <v>0</v>
      </c>
      <c r="AU6" s="42" t="str">
        <f t="shared" si="3"/>
        <v/>
      </c>
      <c r="AV6" s="6">
        <f>AVERAGEIF($C14:$C39,"K",AX14:AX39)</f>
        <v>124</v>
      </c>
      <c r="AW6" s="4"/>
      <c r="AX6" s="41">
        <f>IFERROR(AVERAGEIF($C14:$C39,"K",AX14:AX39),"")</f>
        <v>124</v>
      </c>
      <c r="AY6" s="42">
        <f>IFERROR(AVERAGEIF($C14:$C39,"K",AY14:AY39),"")</f>
        <v>11.288024475524477</v>
      </c>
    </row>
    <row r="7" spans="1:56" ht="13.5" customHeight="1">
      <c r="A7" s="15" t="s">
        <v>30</v>
      </c>
      <c r="E7" s="42">
        <f t="shared" ref="E7:M7" si="4">IFERROR(AVERAGEIF($C14:$C39,"M",F14:F39),"")</f>
        <v>13.125</v>
      </c>
      <c r="F7" s="42" t="str">
        <f t="shared" si="4"/>
        <v/>
      </c>
      <c r="G7" s="42">
        <f t="shared" si="4"/>
        <v>15.15625</v>
      </c>
      <c r="H7" s="42">
        <f t="shared" si="4"/>
        <v>0</v>
      </c>
      <c r="I7" s="42" t="str">
        <f t="shared" si="4"/>
        <v/>
      </c>
      <c r="J7" s="42" t="str">
        <f t="shared" si="4"/>
        <v/>
      </c>
      <c r="K7" s="42">
        <f t="shared" si="4"/>
        <v>13.59375</v>
      </c>
      <c r="L7" s="42" t="str">
        <f t="shared" si="4"/>
        <v/>
      </c>
      <c r="M7" s="42">
        <f t="shared" si="4"/>
        <v>10.5</v>
      </c>
      <c r="N7" s="6"/>
      <c r="O7" s="4"/>
      <c r="P7" s="42">
        <f>IFERROR(AVERAGEIF($C14:$C39,"M",Q14:Q39),"")</f>
        <v>17.5</v>
      </c>
      <c r="Q7" s="6"/>
      <c r="R7" s="4"/>
      <c r="S7" s="42">
        <f t="shared" ref="S7:AU7" si="5">IFERROR(AVERAGEIF($C14:$C39,"M",T14:T39),"")</f>
        <v>12.678571428571429</v>
      </c>
      <c r="T7" s="42" t="str">
        <f t="shared" si="5"/>
        <v/>
      </c>
      <c r="U7" s="42">
        <f t="shared" si="5"/>
        <v>12.5</v>
      </c>
      <c r="V7" s="42">
        <f t="shared" si="5"/>
        <v>0</v>
      </c>
      <c r="W7" s="42" t="str">
        <f t="shared" si="5"/>
        <v/>
      </c>
      <c r="X7" s="42" t="str">
        <f t="shared" si="5"/>
        <v/>
      </c>
      <c r="Y7" s="42">
        <f t="shared" si="5"/>
        <v>13.4375</v>
      </c>
      <c r="Z7" s="42">
        <f t="shared" si="5"/>
        <v>0</v>
      </c>
      <c r="AA7" s="42" t="str">
        <f t="shared" si="5"/>
        <v/>
      </c>
      <c r="AB7" s="42">
        <f t="shared" si="5"/>
        <v>0</v>
      </c>
      <c r="AC7" s="42">
        <f t="shared" si="5"/>
        <v>11.833333333333334</v>
      </c>
      <c r="AD7" s="42">
        <f t="shared" si="5"/>
        <v>0</v>
      </c>
      <c r="AE7" s="42" t="str">
        <f t="shared" si="5"/>
        <v/>
      </c>
      <c r="AF7" s="42">
        <f t="shared" si="5"/>
        <v>0</v>
      </c>
      <c r="AG7" s="42" t="str">
        <f t="shared" si="5"/>
        <v/>
      </c>
      <c r="AH7" s="42" t="str">
        <f t="shared" si="5"/>
        <v/>
      </c>
      <c r="AI7" s="42">
        <f t="shared" si="5"/>
        <v>13.90625</v>
      </c>
      <c r="AJ7" s="42" t="str">
        <f t="shared" si="5"/>
        <v/>
      </c>
      <c r="AK7" s="42">
        <f t="shared" si="5"/>
        <v>13.59375</v>
      </c>
      <c r="AL7" s="42">
        <f t="shared" si="5"/>
        <v>0</v>
      </c>
      <c r="AM7" s="42" t="str">
        <f t="shared" si="5"/>
        <v/>
      </c>
      <c r="AN7" s="42" t="str">
        <f t="shared" si="5"/>
        <v/>
      </c>
      <c r="AO7" s="42">
        <f t="shared" si="5"/>
        <v>14.375</v>
      </c>
      <c r="AP7" s="42" t="str">
        <f t="shared" si="5"/>
        <v/>
      </c>
      <c r="AQ7" s="42">
        <f t="shared" si="5"/>
        <v>13.59375</v>
      </c>
      <c r="AR7" s="42">
        <f t="shared" si="5"/>
        <v>0</v>
      </c>
      <c r="AS7" s="42" t="str">
        <f t="shared" si="5"/>
        <v/>
      </c>
      <c r="AT7" s="42">
        <f t="shared" si="5"/>
        <v>0</v>
      </c>
      <c r="AU7" s="42" t="str">
        <f t="shared" si="5"/>
        <v/>
      </c>
      <c r="AV7" s="6">
        <f>AVERAGEIF($C14:$C39,"M",AX14:AX39)</f>
        <v>156.40625</v>
      </c>
      <c r="AW7" s="4"/>
      <c r="AX7" s="41">
        <f>IFERROR(AVERAGEIF($C14:$C39,"M",AX14:AX39),"")</f>
        <v>156.40625</v>
      </c>
      <c r="AY7" s="42">
        <f>IFERROR(AVERAGEIF($C14:$C39,"M",AY14:AY39),"")</f>
        <v>13.25138403263403</v>
      </c>
    </row>
    <row r="8" spans="1:56" ht="3.75" customHeight="1">
      <c r="A8" s="15"/>
      <c r="O8" s="4"/>
      <c r="R8" s="4"/>
      <c r="AW8" s="4"/>
      <c r="AX8" s="8"/>
      <c r="AY8" s="8"/>
    </row>
    <row r="9" spans="1:56" ht="13.5" customHeight="1">
      <c r="A9" s="15" t="s">
        <v>31</v>
      </c>
      <c r="E9" s="42">
        <f t="shared" ref="E9:M9" si="6">IFERROR(_xlfn.STDEV.P(F14:F39),"")</f>
        <v>2.6854307776478734</v>
      </c>
      <c r="F9" s="42" t="str">
        <f t="shared" si="6"/>
        <v/>
      </c>
      <c r="G9" s="42">
        <f t="shared" si="6"/>
        <v>4.7265209192385891</v>
      </c>
      <c r="H9" s="42">
        <f t="shared" si="6"/>
        <v>0</v>
      </c>
      <c r="I9" s="42" t="str">
        <f t="shared" si="6"/>
        <v/>
      </c>
      <c r="J9" s="42" t="str">
        <f t="shared" si="6"/>
        <v/>
      </c>
      <c r="K9" s="42">
        <f t="shared" si="6"/>
        <v>3.9965262694272661</v>
      </c>
      <c r="L9" s="42" t="str">
        <f t="shared" si="6"/>
        <v/>
      </c>
      <c r="M9" s="42">
        <f t="shared" si="6"/>
        <v>5.9160797830996161</v>
      </c>
      <c r="N9" s="14"/>
      <c r="O9" s="4"/>
      <c r="P9" s="42">
        <f>IFERROR(_xlfn.STDEV.P(Q14:Q39),"")</f>
        <v>2.6679684322636867</v>
      </c>
      <c r="Q9" s="14"/>
      <c r="R9" s="4"/>
      <c r="S9" s="42">
        <f t="shared" ref="S9:AU9" si="7">IFERROR(_xlfn.STDEV.P(T14:T39),"")</f>
        <v>4.2595826463785906</v>
      </c>
      <c r="T9" s="42" t="str">
        <f t="shared" si="7"/>
        <v/>
      </c>
      <c r="U9" s="42">
        <f t="shared" si="7"/>
        <v>5.3786024119026914</v>
      </c>
      <c r="V9" s="42">
        <f t="shared" si="7"/>
        <v>0</v>
      </c>
      <c r="W9" s="42" t="str">
        <f t="shared" si="7"/>
        <v/>
      </c>
      <c r="X9" s="42">
        <f t="shared" si="7"/>
        <v>0</v>
      </c>
      <c r="Y9" s="42">
        <f t="shared" si="7"/>
        <v>2.9370109053000193</v>
      </c>
      <c r="Z9" s="42">
        <f t="shared" si="7"/>
        <v>0</v>
      </c>
      <c r="AA9" s="42" t="str">
        <f t="shared" si="7"/>
        <v/>
      </c>
      <c r="AB9" s="42">
        <f t="shared" si="7"/>
        <v>0</v>
      </c>
      <c r="AC9" s="42">
        <f t="shared" si="7"/>
        <v>4.2290441058928172</v>
      </c>
      <c r="AD9" s="42">
        <f t="shared" si="7"/>
        <v>0</v>
      </c>
      <c r="AE9" s="42" t="str">
        <f t="shared" si="7"/>
        <v/>
      </c>
      <c r="AF9" s="42">
        <f t="shared" si="7"/>
        <v>0</v>
      </c>
      <c r="AG9" s="42" t="str">
        <f t="shared" si="7"/>
        <v/>
      </c>
      <c r="AH9" s="42" t="str">
        <f t="shared" si="7"/>
        <v/>
      </c>
      <c r="AI9" s="42">
        <f t="shared" si="7"/>
        <v>2.9247008797986327</v>
      </c>
      <c r="AJ9" s="42" t="str">
        <f t="shared" si="7"/>
        <v/>
      </c>
      <c r="AK9" s="42">
        <f t="shared" si="7"/>
        <v>3.0279104950400257</v>
      </c>
      <c r="AL9" s="42">
        <f t="shared" si="7"/>
        <v>0</v>
      </c>
      <c r="AM9" s="42" t="str">
        <f t="shared" si="7"/>
        <v/>
      </c>
      <c r="AN9" s="42">
        <f t="shared" si="7"/>
        <v>0</v>
      </c>
      <c r="AO9" s="42">
        <f t="shared" si="7"/>
        <v>2.5</v>
      </c>
      <c r="AP9" s="42">
        <f t="shared" si="7"/>
        <v>0</v>
      </c>
      <c r="AQ9" s="42">
        <f t="shared" si="7"/>
        <v>3.1452011461006921</v>
      </c>
      <c r="AR9" s="42">
        <f t="shared" si="7"/>
        <v>0</v>
      </c>
      <c r="AS9" s="42">
        <f t="shared" si="7"/>
        <v>5.5677643628300215</v>
      </c>
      <c r="AT9" s="42">
        <f t="shared" si="7"/>
        <v>0</v>
      </c>
      <c r="AU9" s="42" t="str">
        <f t="shared" si="7"/>
        <v/>
      </c>
      <c r="AV9" s="13">
        <f>_xlfn.STDEV.P(AX14:AX39)</f>
        <v>48.348559544821718</v>
      </c>
      <c r="AW9" s="4"/>
      <c r="AX9" s="42">
        <f>IFERROR(_xlfn.STDEV.P(AY14:AY39),"")</f>
        <v>3.4773581819282611</v>
      </c>
      <c r="AY9" s="4"/>
      <c r="BA9" s="18" t="s">
        <v>91</v>
      </c>
      <c r="BB9" s="28" t="s">
        <v>21</v>
      </c>
      <c r="BC9" s="5" t="s">
        <v>96</v>
      </c>
    </row>
    <row r="10" spans="1:56" ht="3.75" customHeight="1">
      <c r="A10" s="15"/>
      <c r="O10" s="4"/>
      <c r="R10" s="4"/>
      <c r="AW10" s="4"/>
      <c r="AX10" s="8"/>
      <c r="AY10" s="8"/>
    </row>
    <row r="11" spans="1:56" ht="13.5" customHeight="1">
      <c r="A11" s="18" t="s">
        <v>32</v>
      </c>
      <c r="C11" s="41" t="str">
        <f>BB9</f>
        <v>A</v>
      </c>
      <c r="E11" s="41">
        <f t="shared" ref="E11:N11" si="8">COUNTIF(E14:E39,$C$11)</f>
        <v>1</v>
      </c>
      <c r="F11" s="41">
        <f t="shared" si="8"/>
        <v>0</v>
      </c>
      <c r="G11" s="41">
        <f t="shared" si="8"/>
        <v>7</v>
      </c>
      <c r="H11" s="41">
        <f t="shared" si="8"/>
        <v>0</v>
      </c>
      <c r="I11" s="41">
        <f t="shared" si="8"/>
        <v>0</v>
      </c>
      <c r="J11" s="41">
        <f t="shared" si="8"/>
        <v>0</v>
      </c>
      <c r="K11" s="41">
        <f t="shared" si="8"/>
        <v>1</v>
      </c>
      <c r="L11" s="41">
        <f t="shared" si="8"/>
        <v>0</v>
      </c>
      <c r="M11" s="41">
        <f t="shared" si="8"/>
        <v>1</v>
      </c>
      <c r="N11" s="16">
        <f t="shared" si="8"/>
        <v>0</v>
      </c>
      <c r="O11" s="4"/>
      <c r="P11" s="41">
        <f>COUNTIF(P14:P39,$C$11)</f>
        <v>0</v>
      </c>
      <c r="Q11" s="16">
        <f>COUNTIF(Q14:Q39,$C$11)</f>
        <v>0</v>
      </c>
      <c r="R11" s="4"/>
      <c r="S11" s="41">
        <f t="shared" ref="S11:AU11" si="9">COUNTIF(S14:S39,$C$11)</f>
        <v>0</v>
      </c>
      <c r="T11" s="41">
        <f t="shared" si="9"/>
        <v>0</v>
      </c>
      <c r="U11" s="41">
        <f t="shared" si="9"/>
        <v>1</v>
      </c>
      <c r="V11" s="41">
        <f t="shared" si="9"/>
        <v>0</v>
      </c>
      <c r="W11" s="41">
        <f t="shared" si="9"/>
        <v>0</v>
      </c>
      <c r="X11" s="41">
        <f t="shared" si="9"/>
        <v>0</v>
      </c>
      <c r="Y11" s="41">
        <f t="shared" si="9"/>
        <v>2</v>
      </c>
      <c r="Z11" s="41">
        <f t="shared" si="9"/>
        <v>0</v>
      </c>
      <c r="AA11" s="41">
        <f t="shared" si="9"/>
        <v>0</v>
      </c>
      <c r="AB11" s="41">
        <f t="shared" si="9"/>
        <v>0</v>
      </c>
      <c r="AC11" s="41">
        <f t="shared" si="9"/>
        <v>2</v>
      </c>
      <c r="AD11" s="41">
        <f t="shared" si="9"/>
        <v>0</v>
      </c>
      <c r="AE11" s="41">
        <f t="shared" si="9"/>
        <v>0</v>
      </c>
      <c r="AF11" s="41">
        <f t="shared" si="9"/>
        <v>0</v>
      </c>
      <c r="AG11" s="41">
        <f t="shared" si="9"/>
        <v>0</v>
      </c>
      <c r="AH11" s="41">
        <f t="shared" si="9"/>
        <v>0</v>
      </c>
      <c r="AI11" s="41">
        <f t="shared" si="9"/>
        <v>0</v>
      </c>
      <c r="AJ11" s="41">
        <f t="shared" si="9"/>
        <v>0</v>
      </c>
      <c r="AK11" s="41">
        <f t="shared" si="9"/>
        <v>1</v>
      </c>
      <c r="AL11" s="41">
        <f t="shared" si="9"/>
        <v>0</v>
      </c>
      <c r="AM11" s="41">
        <f t="shared" si="9"/>
        <v>0</v>
      </c>
      <c r="AN11" s="41">
        <f t="shared" si="9"/>
        <v>0</v>
      </c>
      <c r="AO11" s="41">
        <f t="shared" si="9"/>
        <v>0</v>
      </c>
      <c r="AP11" s="41">
        <f t="shared" si="9"/>
        <v>0</v>
      </c>
      <c r="AQ11" s="41">
        <f t="shared" si="9"/>
        <v>2</v>
      </c>
      <c r="AR11" s="41">
        <f t="shared" si="9"/>
        <v>0</v>
      </c>
      <c r="AS11" s="41">
        <f t="shared" si="9"/>
        <v>0</v>
      </c>
      <c r="AT11" s="41">
        <f t="shared" si="9"/>
        <v>0</v>
      </c>
      <c r="AU11" s="41">
        <f t="shared" si="9"/>
        <v>0</v>
      </c>
      <c r="AV11" s="16">
        <f>COUNTIF(AV14:AV39,"A")</f>
        <v>0</v>
      </c>
      <c r="AW11" s="4"/>
      <c r="AX11" s="41">
        <f>SUM(E11:AU11)</f>
        <v>18</v>
      </c>
      <c r="AY11" s="4"/>
      <c r="BA11" s="18" t="s">
        <v>91</v>
      </c>
      <c r="BB11" s="28" t="s">
        <v>22</v>
      </c>
      <c r="BC11" s="5" t="s">
        <v>97</v>
      </c>
    </row>
    <row r="12" spans="1:56" ht="13.5" customHeight="1">
      <c r="A12" s="18" t="s">
        <v>32</v>
      </c>
      <c r="C12" s="41" t="str">
        <f>BB11</f>
        <v>F</v>
      </c>
      <c r="E12" s="41">
        <f t="shared" ref="E12:N12" si="10">COUNTIF(E14:E39,$C$12)</f>
        <v>0</v>
      </c>
      <c r="F12" s="41">
        <f t="shared" si="10"/>
        <v>0</v>
      </c>
      <c r="G12" s="41">
        <f t="shared" si="10"/>
        <v>1</v>
      </c>
      <c r="H12" s="41">
        <f t="shared" si="10"/>
        <v>0</v>
      </c>
      <c r="I12" s="41">
        <f t="shared" si="10"/>
        <v>0</v>
      </c>
      <c r="J12" s="41">
        <f t="shared" si="10"/>
        <v>0</v>
      </c>
      <c r="K12" s="41">
        <f t="shared" si="10"/>
        <v>1</v>
      </c>
      <c r="L12" s="41">
        <f t="shared" si="10"/>
        <v>0</v>
      </c>
      <c r="M12" s="41">
        <f t="shared" si="10"/>
        <v>5</v>
      </c>
      <c r="N12" s="16">
        <f t="shared" si="10"/>
        <v>0</v>
      </c>
      <c r="O12" s="8" t="s">
        <v>24</v>
      </c>
      <c r="P12" s="41">
        <f>COUNTIF(P14:P39,$C$12)</f>
        <v>0</v>
      </c>
      <c r="Q12" s="16">
        <f>COUNTIF(Q14:Q39,$C$12)</f>
        <v>0</v>
      </c>
      <c r="R12" s="8" t="s">
        <v>33</v>
      </c>
      <c r="S12" s="41">
        <f t="shared" ref="S12:AU12" si="11">COUNTIF(S14:S39,$C$12)</f>
        <v>1</v>
      </c>
      <c r="T12" s="41">
        <f t="shared" si="11"/>
        <v>0</v>
      </c>
      <c r="U12" s="41">
        <f t="shared" si="11"/>
        <v>4</v>
      </c>
      <c r="V12" s="41">
        <f t="shared" si="11"/>
        <v>0</v>
      </c>
      <c r="W12" s="41">
        <f t="shared" si="11"/>
        <v>0</v>
      </c>
      <c r="X12" s="41">
        <f t="shared" si="11"/>
        <v>0</v>
      </c>
      <c r="Y12" s="41">
        <f t="shared" si="11"/>
        <v>0</v>
      </c>
      <c r="Z12" s="41">
        <f t="shared" si="11"/>
        <v>0</v>
      </c>
      <c r="AA12" s="41">
        <f t="shared" si="11"/>
        <v>0</v>
      </c>
      <c r="AB12" s="41">
        <f t="shared" si="11"/>
        <v>0</v>
      </c>
      <c r="AC12" s="41">
        <f t="shared" si="11"/>
        <v>1</v>
      </c>
      <c r="AD12" s="41">
        <f t="shared" si="11"/>
        <v>0</v>
      </c>
      <c r="AE12" s="41">
        <f t="shared" si="11"/>
        <v>0</v>
      </c>
      <c r="AF12" s="41">
        <f t="shared" si="11"/>
        <v>0</v>
      </c>
      <c r="AG12" s="41">
        <f t="shared" si="11"/>
        <v>0</v>
      </c>
      <c r="AH12" s="41">
        <f t="shared" si="11"/>
        <v>0</v>
      </c>
      <c r="AI12" s="41">
        <f t="shared" si="11"/>
        <v>0</v>
      </c>
      <c r="AJ12" s="41">
        <f t="shared" si="11"/>
        <v>0</v>
      </c>
      <c r="AK12" s="41">
        <f t="shared" si="11"/>
        <v>0</v>
      </c>
      <c r="AL12" s="41">
        <f t="shared" si="11"/>
        <v>0</v>
      </c>
      <c r="AM12" s="41">
        <f t="shared" si="11"/>
        <v>0</v>
      </c>
      <c r="AN12" s="41">
        <f t="shared" si="11"/>
        <v>0</v>
      </c>
      <c r="AO12" s="41">
        <f t="shared" si="11"/>
        <v>0</v>
      </c>
      <c r="AP12" s="41">
        <f t="shared" si="11"/>
        <v>0</v>
      </c>
      <c r="AQ12" s="41">
        <f t="shared" si="11"/>
        <v>0</v>
      </c>
      <c r="AR12" s="41">
        <f t="shared" si="11"/>
        <v>0</v>
      </c>
      <c r="AS12" s="41">
        <f t="shared" si="11"/>
        <v>3</v>
      </c>
      <c r="AT12" s="41">
        <f t="shared" si="11"/>
        <v>0</v>
      </c>
      <c r="AU12" s="41">
        <f t="shared" si="11"/>
        <v>0</v>
      </c>
      <c r="AV12" s="16">
        <f>COUNTIF(AV14:AV39,"F")</f>
        <v>0</v>
      </c>
      <c r="AW12" s="4"/>
      <c r="AX12" s="41">
        <f>SUM(E12:AU12)</f>
        <v>16</v>
      </c>
      <c r="AY12" s="4"/>
    </row>
    <row r="13" spans="1:56" ht="3.75" customHeight="1">
      <c r="AW13" s="4"/>
      <c r="AX13" s="4"/>
      <c r="AY13" s="4"/>
    </row>
    <row r="14" spans="1:56" ht="13.5" customHeight="1">
      <c r="A14" s="29" t="s">
        <v>162</v>
      </c>
      <c r="B14" s="11">
        <v>200601010986</v>
      </c>
      <c r="C14" s="43" t="s">
        <v>80</v>
      </c>
      <c r="E14" s="10" t="s">
        <v>41</v>
      </c>
      <c r="F14" s="10">
        <v>12.5</v>
      </c>
      <c r="G14" s="10" t="s">
        <v>38</v>
      </c>
      <c r="H14" s="10">
        <v>10</v>
      </c>
      <c r="I14" s="10">
        <v>0</v>
      </c>
      <c r="J14" s="10" t="s">
        <v>79</v>
      </c>
      <c r="K14" s="10" t="s">
        <v>38</v>
      </c>
      <c r="L14" s="10">
        <v>10</v>
      </c>
      <c r="M14" s="10" t="s">
        <v>41</v>
      </c>
      <c r="N14" s="10">
        <v>12.5</v>
      </c>
      <c r="O14" s="36" t="s">
        <v>44</v>
      </c>
      <c r="P14" s="10" t="s">
        <v>39</v>
      </c>
      <c r="Q14" s="10">
        <v>17.5</v>
      </c>
      <c r="R14" s="36">
        <v>0</v>
      </c>
      <c r="S14" s="10">
        <v>0</v>
      </c>
      <c r="T14" s="10" t="s">
        <v>79</v>
      </c>
      <c r="U14" s="10" t="s">
        <v>38</v>
      </c>
      <c r="V14" s="10">
        <v>10</v>
      </c>
      <c r="W14" s="10">
        <v>0</v>
      </c>
      <c r="X14" s="10" t="s">
        <v>79</v>
      </c>
      <c r="Y14" s="10" t="s">
        <v>41</v>
      </c>
      <c r="Z14" s="10">
        <v>12.5</v>
      </c>
      <c r="AA14" s="10">
        <v>0</v>
      </c>
      <c r="AB14" s="10" t="s">
        <v>79</v>
      </c>
      <c r="AC14" s="10" t="s">
        <v>42</v>
      </c>
      <c r="AD14" s="10">
        <v>15</v>
      </c>
      <c r="AE14" s="10">
        <v>0</v>
      </c>
      <c r="AF14" s="10" t="s">
        <v>79</v>
      </c>
      <c r="AG14" s="10">
        <v>0</v>
      </c>
      <c r="AH14" s="10" t="s">
        <v>79</v>
      </c>
      <c r="AI14" s="10" t="s">
        <v>42</v>
      </c>
      <c r="AJ14" s="10">
        <v>15</v>
      </c>
      <c r="AK14" s="10" t="s">
        <v>42</v>
      </c>
      <c r="AL14" s="10">
        <v>15</v>
      </c>
      <c r="AM14" s="10">
        <v>0</v>
      </c>
      <c r="AN14" s="10" t="s">
        <v>79</v>
      </c>
      <c r="AO14" s="10" t="s">
        <v>41</v>
      </c>
      <c r="AP14" s="10">
        <v>12.5</v>
      </c>
      <c r="AQ14" s="10">
        <v>0</v>
      </c>
      <c r="AR14" s="10" t="s">
        <v>79</v>
      </c>
      <c r="AS14" s="10" t="s">
        <v>41</v>
      </c>
      <c r="AT14" s="10">
        <v>12.5</v>
      </c>
      <c r="AU14" s="10">
        <v>0</v>
      </c>
      <c r="AV14" s="10" t="str">
        <f>IF(AU14="F",0,IF(AU14="E",10,IF(AU14="D",12.5,IF(AU14="C",15,IF(AU14="B",17.5,IF(AU14="A",20,""))))))</f>
        <v/>
      </c>
      <c r="AW14" s="4"/>
      <c r="AX14" s="44">
        <f t="shared" ref="AX14:AX39" si="12">SUM(F14,H14,J14,L14,N14,Q14,T14,V14,X14,Z14,AB14,AD14,AF14,AH14,AJ14,AL14,AN14,AP14,AR14,AT14,AV14)</f>
        <v>155</v>
      </c>
      <c r="AY14" s="42">
        <f>IFERROR(AVERAGE(F14,H14,J14,L14,N14,Q14,T14,V14,X14,Z14,AB14,AD14,AF14,AH14,AJ14,AL14,AN14,AP14,AR14,AT14,AV14),"")</f>
        <v>12.916666666666666</v>
      </c>
      <c r="BA14" s="25" t="s">
        <v>98</v>
      </c>
      <c r="BB14" s="26" t="s">
        <v>21</v>
      </c>
      <c r="BC14" s="26"/>
    </row>
    <row r="15" spans="1:56" ht="13.5" customHeight="1">
      <c r="A15" s="29" t="s">
        <v>163</v>
      </c>
      <c r="B15" s="11">
        <v>200501064679</v>
      </c>
      <c r="C15" s="43" t="s">
        <v>80</v>
      </c>
      <c r="E15" s="10" t="s">
        <v>41</v>
      </c>
      <c r="F15" s="10">
        <v>12.5</v>
      </c>
      <c r="G15" s="10" t="s">
        <v>128</v>
      </c>
      <c r="H15" s="10" t="s">
        <v>79</v>
      </c>
      <c r="I15" s="10">
        <v>0</v>
      </c>
      <c r="J15" s="10" t="s">
        <v>79</v>
      </c>
      <c r="K15" s="10" t="s">
        <v>128</v>
      </c>
      <c r="L15" s="10" t="s">
        <v>79</v>
      </c>
      <c r="M15" s="10" t="s">
        <v>22</v>
      </c>
      <c r="N15" s="10">
        <v>0</v>
      </c>
      <c r="O15" s="36" t="s">
        <v>130</v>
      </c>
      <c r="P15" s="10" t="s">
        <v>38</v>
      </c>
      <c r="Q15" s="10">
        <v>10</v>
      </c>
      <c r="R15" s="36">
        <v>0</v>
      </c>
      <c r="S15" s="10">
        <v>0</v>
      </c>
      <c r="T15" s="10" t="s">
        <v>79</v>
      </c>
      <c r="U15" s="10" t="s">
        <v>22</v>
      </c>
      <c r="V15" s="10">
        <v>0</v>
      </c>
      <c r="W15" s="10">
        <v>0</v>
      </c>
      <c r="X15" s="10" t="s">
        <v>79</v>
      </c>
      <c r="Y15" s="10" t="s">
        <v>128</v>
      </c>
      <c r="Z15" s="10" t="s">
        <v>79</v>
      </c>
      <c r="AA15" s="10" t="s">
        <v>128</v>
      </c>
      <c r="AB15" s="10" t="s">
        <v>79</v>
      </c>
      <c r="AC15" s="10" t="s">
        <v>128</v>
      </c>
      <c r="AD15" s="10" t="s">
        <v>79</v>
      </c>
      <c r="AE15" s="10">
        <v>0</v>
      </c>
      <c r="AF15" s="10" t="s">
        <v>79</v>
      </c>
      <c r="AG15" s="10" t="s">
        <v>128</v>
      </c>
      <c r="AH15" s="10" t="s">
        <v>79</v>
      </c>
      <c r="AI15" s="10" t="s">
        <v>128</v>
      </c>
      <c r="AJ15" s="10" t="s">
        <v>79</v>
      </c>
      <c r="AK15" s="10" t="s">
        <v>128</v>
      </c>
      <c r="AL15" s="10" t="s">
        <v>79</v>
      </c>
      <c r="AM15" s="10" t="s">
        <v>128</v>
      </c>
      <c r="AN15" s="10" t="s">
        <v>79</v>
      </c>
      <c r="AO15" s="10" t="s">
        <v>38</v>
      </c>
      <c r="AP15" s="10">
        <v>10</v>
      </c>
      <c r="AQ15" s="10">
        <v>0</v>
      </c>
      <c r="AR15" s="10" t="s">
        <v>79</v>
      </c>
      <c r="AS15" s="10" t="s">
        <v>22</v>
      </c>
      <c r="AT15" s="10">
        <v>0</v>
      </c>
      <c r="AU15" s="10" t="s">
        <v>128</v>
      </c>
      <c r="AV15" s="10" t="str">
        <f t="shared" ref="AV15:AV39" si="13">IF(AU15="F",0,IF(AU15="E",10,IF(AU15="D",12.5,IF(AU15="C",15,IF(AU15="B",17.5,IF(AU15="A",20,""))))))</f>
        <v/>
      </c>
      <c r="AW15" s="4"/>
      <c r="AX15" s="44">
        <f t="shared" si="12"/>
        <v>32.5</v>
      </c>
      <c r="AY15" s="42">
        <f t="shared" ref="AY15:AY39" si="14">IFERROR(AVERAGE(F15,H15,J15,L15,N15,Q15,T15,V15,X15,Z15,AB15,AD15,AF15,AH15,AJ15,AL15,AN15,AP15,AR15,AT15,AV15),"")</f>
        <v>5.416666666666667</v>
      </c>
      <c r="BA15" s="25"/>
      <c r="BD15" s="7" t="s">
        <v>21</v>
      </c>
    </row>
    <row r="16" spans="1:56" ht="13.5" customHeight="1">
      <c r="A16" s="29" t="s">
        <v>164</v>
      </c>
      <c r="B16" s="11">
        <v>200602162521</v>
      </c>
      <c r="C16" s="43" t="s">
        <v>78</v>
      </c>
      <c r="E16" s="10" t="s">
        <v>38</v>
      </c>
      <c r="F16" s="10">
        <v>10</v>
      </c>
      <c r="G16" s="10" t="s">
        <v>42</v>
      </c>
      <c r="H16" s="10">
        <v>15</v>
      </c>
      <c r="I16" s="10">
        <v>0</v>
      </c>
      <c r="J16" s="10" t="s">
        <v>79</v>
      </c>
      <c r="K16" s="10" t="s">
        <v>41</v>
      </c>
      <c r="L16" s="10">
        <v>12.5</v>
      </c>
      <c r="M16" s="10" t="s">
        <v>79</v>
      </c>
      <c r="N16" s="10" t="s">
        <v>79</v>
      </c>
      <c r="O16" s="36">
        <v>0</v>
      </c>
      <c r="P16" s="10">
        <v>0</v>
      </c>
      <c r="Q16" s="10" t="s">
        <v>79</v>
      </c>
      <c r="R16" s="36" t="s">
        <v>43</v>
      </c>
      <c r="S16" s="10" t="s">
        <v>41</v>
      </c>
      <c r="T16" s="10">
        <v>12.5</v>
      </c>
      <c r="U16" s="10" t="s">
        <v>41</v>
      </c>
      <c r="V16" s="10">
        <v>12.5</v>
      </c>
      <c r="W16" s="10">
        <v>0</v>
      </c>
      <c r="X16" s="10" t="s">
        <v>79</v>
      </c>
      <c r="Y16" s="10" t="s">
        <v>41</v>
      </c>
      <c r="Z16" s="10">
        <v>12.5</v>
      </c>
      <c r="AA16" s="10">
        <v>0</v>
      </c>
      <c r="AB16" s="10" t="s">
        <v>79</v>
      </c>
      <c r="AC16" s="10" t="s">
        <v>41</v>
      </c>
      <c r="AD16" s="10">
        <v>12.5</v>
      </c>
      <c r="AE16" s="10">
        <v>0</v>
      </c>
      <c r="AF16" s="10" t="s">
        <v>79</v>
      </c>
      <c r="AG16" s="10">
        <v>0</v>
      </c>
      <c r="AH16" s="10" t="s">
        <v>79</v>
      </c>
      <c r="AI16" s="10" t="s">
        <v>42</v>
      </c>
      <c r="AJ16" s="10">
        <v>15</v>
      </c>
      <c r="AK16" s="10" t="s">
        <v>41</v>
      </c>
      <c r="AL16" s="10">
        <v>12.5</v>
      </c>
      <c r="AM16" s="10">
        <v>0</v>
      </c>
      <c r="AN16" s="10" t="s">
        <v>79</v>
      </c>
      <c r="AO16" s="10" t="s">
        <v>42</v>
      </c>
      <c r="AP16" s="10">
        <v>15</v>
      </c>
      <c r="AQ16" s="10" t="s">
        <v>42</v>
      </c>
      <c r="AR16" s="10">
        <v>15</v>
      </c>
      <c r="AS16" s="10">
        <v>0</v>
      </c>
      <c r="AT16" s="10" t="s">
        <v>79</v>
      </c>
      <c r="AU16" s="10">
        <v>0</v>
      </c>
      <c r="AV16" s="10" t="str">
        <f t="shared" si="13"/>
        <v/>
      </c>
      <c r="AW16" s="4"/>
      <c r="AX16" s="44">
        <f t="shared" si="12"/>
        <v>145</v>
      </c>
      <c r="AY16" s="42">
        <f t="shared" si="14"/>
        <v>13.181818181818182</v>
      </c>
      <c r="BA16" s="25" t="s">
        <v>98</v>
      </c>
      <c r="BB16" s="27" t="s">
        <v>22</v>
      </c>
      <c r="BC16" s="27"/>
      <c r="BD16" s="7" t="s">
        <v>39</v>
      </c>
    </row>
    <row r="17" spans="1:56" ht="13.5" customHeight="1">
      <c r="A17" s="29" t="s">
        <v>165</v>
      </c>
      <c r="B17" s="11">
        <v>200607078961</v>
      </c>
      <c r="C17" s="43" t="s">
        <v>78</v>
      </c>
      <c r="E17" s="10" t="s">
        <v>21</v>
      </c>
      <c r="F17" s="10">
        <v>20</v>
      </c>
      <c r="G17" s="10" t="s">
        <v>21</v>
      </c>
      <c r="H17" s="10">
        <v>20</v>
      </c>
      <c r="I17" s="10">
        <v>0</v>
      </c>
      <c r="J17" s="10" t="s">
        <v>79</v>
      </c>
      <c r="K17" s="10" t="s">
        <v>42</v>
      </c>
      <c r="L17" s="10">
        <v>15</v>
      </c>
      <c r="M17" s="10" t="s">
        <v>39</v>
      </c>
      <c r="N17" s="10">
        <v>17.5</v>
      </c>
      <c r="O17" s="36">
        <v>0</v>
      </c>
      <c r="P17" s="10">
        <v>0</v>
      </c>
      <c r="Q17" s="10" t="s">
        <v>79</v>
      </c>
      <c r="R17" s="36" t="s">
        <v>40</v>
      </c>
      <c r="S17" s="10" t="s">
        <v>39</v>
      </c>
      <c r="T17" s="10">
        <v>17.5</v>
      </c>
      <c r="U17" s="10" t="s">
        <v>42</v>
      </c>
      <c r="V17" s="10">
        <v>15</v>
      </c>
      <c r="W17" s="10">
        <v>0</v>
      </c>
      <c r="X17" s="10" t="s">
        <v>79</v>
      </c>
      <c r="Y17" s="10" t="s">
        <v>21</v>
      </c>
      <c r="Z17" s="10">
        <v>20</v>
      </c>
      <c r="AA17" s="10">
        <v>0</v>
      </c>
      <c r="AB17" s="10" t="s">
        <v>79</v>
      </c>
      <c r="AC17" s="10" t="s">
        <v>42</v>
      </c>
      <c r="AD17" s="10">
        <v>15</v>
      </c>
      <c r="AE17" s="10">
        <v>0</v>
      </c>
      <c r="AF17" s="10" t="s">
        <v>79</v>
      </c>
      <c r="AG17" s="10">
        <v>0</v>
      </c>
      <c r="AH17" s="10" t="s">
        <v>79</v>
      </c>
      <c r="AI17" s="10" t="s">
        <v>39</v>
      </c>
      <c r="AJ17" s="10">
        <v>17.5</v>
      </c>
      <c r="AK17" s="10" t="s">
        <v>42</v>
      </c>
      <c r="AL17" s="10">
        <v>15</v>
      </c>
      <c r="AM17" s="10">
        <v>0</v>
      </c>
      <c r="AN17" s="10" t="s">
        <v>79</v>
      </c>
      <c r="AO17" s="10" t="s">
        <v>39</v>
      </c>
      <c r="AP17" s="10">
        <v>17.5</v>
      </c>
      <c r="AQ17" s="10" t="s">
        <v>39</v>
      </c>
      <c r="AR17" s="10">
        <v>17.5</v>
      </c>
      <c r="AS17" s="10">
        <v>0</v>
      </c>
      <c r="AT17" s="10" t="s">
        <v>79</v>
      </c>
      <c r="AU17" s="10">
        <v>0</v>
      </c>
      <c r="AV17" s="10" t="str">
        <f t="shared" si="13"/>
        <v/>
      </c>
      <c r="AW17" s="4"/>
      <c r="AX17" s="44">
        <f t="shared" si="12"/>
        <v>207.5</v>
      </c>
      <c r="AY17" s="42">
        <f t="shared" si="14"/>
        <v>17.291666666666668</v>
      </c>
      <c r="BA17" s="25"/>
      <c r="BD17" s="7" t="s">
        <v>42</v>
      </c>
    </row>
    <row r="18" spans="1:56" ht="13.5" customHeight="1">
      <c r="A18" s="29" t="s">
        <v>166</v>
      </c>
      <c r="B18" s="11">
        <v>200601036551</v>
      </c>
      <c r="C18" s="43" t="s">
        <v>80</v>
      </c>
      <c r="E18" s="10" t="s">
        <v>41</v>
      </c>
      <c r="F18" s="10">
        <v>12.5</v>
      </c>
      <c r="G18" s="10" t="s">
        <v>22</v>
      </c>
      <c r="H18" s="10">
        <v>0</v>
      </c>
      <c r="I18" s="10">
        <v>0</v>
      </c>
      <c r="J18" s="10" t="s">
        <v>79</v>
      </c>
      <c r="K18" s="10" t="s">
        <v>128</v>
      </c>
      <c r="L18" s="10" t="s">
        <v>79</v>
      </c>
      <c r="M18" s="10" t="s">
        <v>22</v>
      </c>
      <c r="N18" s="10">
        <v>0</v>
      </c>
      <c r="O18" s="36" t="s">
        <v>130</v>
      </c>
      <c r="P18" s="10" t="s">
        <v>42</v>
      </c>
      <c r="Q18" s="10">
        <v>15</v>
      </c>
      <c r="R18" s="36">
        <v>0</v>
      </c>
      <c r="S18" s="10">
        <v>0</v>
      </c>
      <c r="T18" s="10" t="s">
        <v>79</v>
      </c>
      <c r="U18" s="10" t="s">
        <v>22</v>
      </c>
      <c r="V18" s="10">
        <v>0</v>
      </c>
      <c r="W18" s="10">
        <v>0</v>
      </c>
      <c r="X18" s="10" t="s">
        <v>79</v>
      </c>
      <c r="Y18" s="10" t="s">
        <v>128</v>
      </c>
      <c r="Z18" s="10" t="s">
        <v>79</v>
      </c>
      <c r="AA18" s="10" t="s">
        <v>128</v>
      </c>
      <c r="AB18" s="10" t="s">
        <v>79</v>
      </c>
      <c r="AC18" s="10" t="s">
        <v>128</v>
      </c>
      <c r="AD18" s="10" t="s">
        <v>79</v>
      </c>
      <c r="AE18" s="10">
        <v>0</v>
      </c>
      <c r="AF18" s="10" t="s">
        <v>79</v>
      </c>
      <c r="AG18" s="10" t="s">
        <v>128</v>
      </c>
      <c r="AH18" s="10" t="s">
        <v>79</v>
      </c>
      <c r="AI18" s="10" t="s">
        <v>128</v>
      </c>
      <c r="AJ18" s="10" t="s">
        <v>79</v>
      </c>
      <c r="AK18" s="10" t="s">
        <v>128</v>
      </c>
      <c r="AL18" s="10" t="s">
        <v>79</v>
      </c>
      <c r="AM18" s="10" t="s">
        <v>128</v>
      </c>
      <c r="AN18" s="10" t="s">
        <v>79</v>
      </c>
      <c r="AO18" s="10" t="s">
        <v>128</v>
      </c>
      <c r="AP18" s="10" t="s">
        <v>79</v>
      </c>
      <c r="AQ18" s="10">
        <v>0</v>
      </c>
      <c r="AR18" s="10" t="s">
        <v>79</v>
      </c>
      <c r="AS18" s="10" t="s">
        <v>22</v>
      </c>
      <c r="AT18" s="10">
        <v>0</v>
      </c>
      <c r="AU18" s="10" t="s">
        <v>128</v>
      </c>
      <c r="AV18" s="10" t="str">
        <f t="shared" si="13"/>
        <v/>
      </c>
      <c r="AW18" s="4"/>
      <c r="AX18" s="44">
        <f t="shared" si="12"/>
        <v>27.5</v>
      </c>
      <c r="AY18" s="42">
        <f t="shared" si="14"/>
        <v>4.583333333333333</v>
      </c>
      <c r="BA18" s="25" t="s">
        <v>98</v>
      </c>
      <c r="BB18" s="30" t="s">
        <v>39</v>
      </c>
      <c r="BD18" s="7" t="s">
        <v>41</v>
      </c>
    </row>
    <row r="19" spans="1:56" ht="13.5" customHeight="1">
      <c r="A19" s="29" t="s">
        <v>167</v>
      </c>
      <c r="B19" s="11">
        <v>200610200115</v>
      </c>
      <c r="C19" s="43" t="s">
        <v>80</v>
      </c>
      <c r="E19" s="10" t="s">
        <v>42</v>
      </c>
      <c r="F19" s="10">
        <v>15</v>
      </c>
      <c r="G19" s="10" t="s">
        <v>21</v>
      </c>
      <c r="H19" s="10">
        <v>20</v>
      </c>
      <c r="I19" s="10">
        <v>0</v>
      </c>
      <c r="J19" s="10" t="s">
        <v>79</v>
      </c>
      <c r="K19" s="10" t="s">
        <v>42</v>
      </c>
      <c r="L19" s="10">
        <v>15</v>
      </c>
      <c r="M19" s="10" t="s">
        <v>21</v>
      </c>
      <c r="N19" s="10">
        <v>20</v>
      </c>
      <c r="O19" s="36">
        <v>0</v>
      </c>
      <c r="P19" s="10">
        <v>0</v>
      </c>
      <c r="Q19" s="10" t="s">
        <v>79</v>
      </c>
      <c r="R19" s="36" t="s">
        <v>43</v>
      </c>
      <c r="S19" s="10" t="s">
        <v>39</v>
      </c>
      <c r="T19" s="10">
        <v>17.5</v>
      </c>
      <c r="U19" s="10" t="s">
        <v>39</v>
      </c>
      <c r="V19" s="10">
        <v>17.5</v>
      </c>
      <c r="W19" s="10">
        <v>0</v>
      </c>
      <c r="X19" s="10" t="s">
        <v>79</v>
      </c>
      <c r="Y19" s="10">
        <v>0</v>
      </c>
      <c r="Z19" s="10" t="s">
        <v>79</v>
      </c>
      <c r="AA19" s="10">
        <v>0</v>
      </c>
      <c r="AB19" s="10" t="s">
        <v>79</v>
      </c>
      <c r="AC19" s="10" t="s">
        <v>21</v>
      </c>
      <c r="AD19" s="10">
        <v>20</v>
      </c>
      <c r="AE19" s="10">
        <v>0</v>
      </c>
      <c r="AF19" s="10" t="s">
        <v>79</v>
      </c>
      <c r="AG19" s="10">
        <v>0</v>
      </c>
      <c r="AH19" s="10" t="s">
        <v>79</v>
      </c>
      <c r="AI19" s="10" t="s">
        <v>39</v>
      </c>
      <c r="AJ19" s="10">
        <v>17.5</v>
      </c>
      <c r="AK19" s="10" t="s">
        <v>42</v>
      </c>
      <c r="AL19" s="10">
        <v>15</v>
      </c>
      <c r="AM19" s="10">
        <v>0</v>
      </c>
      <c r="AN19" s="10" t="s">
        <v>79</v>
      </c>
      <c r="AO19" s="10" t="s">
        <v>42</v>
      </c>
      <c r="AP19" s="10">
        <v>15</v>
      </c>
      <c r="AQ19" s="10" t="s">
        <v>21</v>
      </c>
      <c r="AR19" s="10">
        <v>20</v>
      </c>
      <c r="AS19" s="10">
        <v>0</v>
      </c>
      <c r="AT19" s="10" t="s">
        <v>79</v>
      </c>
      <c r="AU19" s="10">
        <v>0</v>
      </c>
      <c r="AV19" s="10" t="str">
        <f t="shared" si="13"/>
        <v/>
      </c>
      <c r="AW19" s="4"/>
      <c r="AX19" s="44">
        <f t="shared" si="12"/>
        <v>192.5</v>
      </c>
      <c r="AY19" s="42">
        <f t="shared" si="14"/>
        <v>17.5</v>
      </c>
      <c r="BA19" s="25"/>
      <c r="BD19" s="7" t="s">
        <v>38</v>
      </c>
    </row>
    <row r="20" spans="1:56" ht="13.5" customHeight="1">
      <c r="A20" s="29" t="s">
        <v>168</v>
      </c>
      <c r="B20" s="11">
        <v>200609022355</v>
      </c>
      <c r="C20" s="43" t="s">
        <v>80</v>
      </c>
      <c r="E20" s="10" t="s">
        <v>38</v>
      </c>
      <c r="F20" s="10">
        <v>10</v>
      </c>
      <c r="G20" s="10" t="s">
        <v>42</v>
      </c>
      <c r="H20" s="10">
        <v>15</v>
      </c>
      <c r="I20" s="10">
        <v>0</v>
      </c>
      <c r="J20" s="10" t="s">
        <v>79</v>
      </c>
      <c r="K20" s="10" t="s">
        <v>42</v>
      </c>
      <c r="L20" s="10">
        <v>15</v>
      </c>
      <c r="M20" s="10" t="s">
        <v>38</v>
      </c>
      <c r="N20" s="10">
        <v>10</v>
      </c>
      <c r="O20" s="36">
        <v>0</v>
      </c>
      <c r="P20" s="10">
        <v>0</v>
      </c>
      <c r="Q20" s="10" t="s">
        <v>79</v>
      </c>
      <c r="R20" s="36" t="s">
        <v>40</v>
      </c>
      <c r="S20" s="10" t="s">
        <v>38</v>
      </c>
      <c r="T20" s="10">
        <v>10</v>
      </c>
      <c r="U20" s="10" t="s">
        <v>38</v>
      </c>
      <c r="V20" s="10">
        <v>10</v>
      </c>
      <c r="W20" s="10">
        <v>0</v>
      </c>
      <c r="X20" s="10" t="s">
        <v>79</v>
      </c>
      <c r="Y20" s="10" t="s">
        <v>41</v>
      </c>
      <c r="Z20" s="10">
        <v>12.5</v>
      </c>
      <c r="AA20" s="10">
        <v>0</v>
      </c>
      <c r="AB20" s="10" t="s">
        <v>79</v>
      </c>
      <c r="AC20" s="10" t="s">
        <v>38</v>
      </c>
      <c r="AD20" s="10">
        <v>10</v>
      </c>
      <c r="AE20" s="10">
        <v>0</v>
      </c>
      <c r="AF20" s="10" t="s">
        <v>79</v>
      </c>
      <c r="AG20" s="10">
        <v>0</v>
      </c>
      <c r="AH20" s="10" t="s">
        <v>79</v>
      </c>
      <c r="AI20" s="10" t="s">
        <v>42</v>
      </c>
      <c r="AJ20" s="10">
        <v>15</v>
      </c>
      <c r="AK20" s="10" t="s">
        <v>41</v>
      </c>
      <c r="AL20" s="10">
        <v>12.5</v>
      </c>
      <c r="AM20" s="10">
        <v>0</v>
      </c>
      <c r="AN20" s="10" t="s">
        <v>79</v>
      </c>
      <c r="AO20" s="10" t="s">
        <v>38</v>
      </c>
      <c r="AP20" s="10">
        <v>10</v>
      </c>
      <c r="AQ20" s="10" t="s">
        <v>41</v>
      </c>
      <c r="AR20" s="10">
        <v>12.5</v>
      </c>
      <c r="AS20" s="10">
        <v>0</v>
      </c>
      <c r="AT20" s="10" t="s">
        <v>79</v>
      </c>
      <c r="AU20" s="10">
        <v>0</v>
      </c>
      <c r="AV20" s="10" t="str">
        <f t="shared" si="13"/>
        <v/>
      </c>
      <c r="AW20" s="4"/>
      <c r="AX20" s="44">
        <f t="shared" si="12"/>
        <v>142.5</v>
      </c>
      <c r="AY20" s="42">
        <f t="shared" si="14"/>
        <v>11.875</v>
      </c>
      <c r="BA20" s="25" t="s">
        <v>93</v>
      </c>
      <c r="BB20" s="27">
        <v>1</v>
      </c>
      <c r="BD20" s="7" t="s">
        <v>22</v>
      </c>
    </row>
    <row r="21" spans="1:56" ht="13.5" customHeight="1">
      <c r="A21" s="29" t="s">
        <v>169</v>
      </c>
      <c r="B21" s="11">
        <v>200608290052</v>
      </c>
      <c r="C21" s="43" t="s">
        <v>78</v>
      </c>
      <c r="E21" s="10" t="s">
        <v>38</v>
      </c>
      <c r="F21" s="10">
        <v>10</v>
      </c>
      <c r="G21" s="10" t="s">
        <v>42</v>
      </c>
      <c r="H21" s="10">
        <v>15</v>
      </c>
      <c r="I21" s="10">
        <v>0</v>
      </c>
      <c r="J21" s="10" t="s">
        <v>79</v>
      </c>
      <c r="K21" s="10" t="s">
        <v>41</v>
      </c>
      <c r="L21" s="10">
        <v>12.5</v>
      </c>
      <c r="M21" s="10" t="s">
        <v>38</v>
      </c>
      <c r="N21" s="10">
        <v>10</v>
      </c>
      <c r="O21" s="36">
        <v>0</v>
      </c>
      <c r="P21" s="10">
        <v>0</v>
      </c>
      <c r="Q21" s="10" t="s">
        <v>79</v>
      </c>
      <c r="R21" s="36" t="s">
        <v>40</v>
      </c>
      <c r="S21" s="10" t="s">
        <v>38</v>
      </c>
      <c r="T21" s="10">
        <v>10</v>
      </c>
      <c r="U21" s="10" t="s">
        <v>38</v>
      </c>
      <c r="V21" s="10">
        <v>10</v>
      </c>
      <c r="W21" s="10">
        <v>0</v>
      </c>
      <c r="X21" s="10" t="s">
        <v>79</v>
      </c>
      <c r="Y21" s="10" t="s">
        <v>41</v>
      </c>
      <c r="Z21" s="10">
        <v>12.5</v>
      </c>
      <c r="AA21" s="10">
        <v>0</v>
      </c>
      <c r="AB21" s="10" t="s">
        <v>79</v>
      </c>
      <c r="AC21" s="10" t="s">
        <v>38</v>
      </c>
      <c r="AD21" s="10">
        <v>10</v>
      </c>
      <c r="AE21" s="10">
        <v>0</v>
      </c>
      <c r="AF21" s="10" t="s">
        <v>79</v>
      </c>
      <c r="AG21" s="10">
        <v>0</v>
      </c>
      <c r="AH21" s="10" t="s">
        <v>79</v>
      </c>
      <c r="AI21" s="10" t="s">
        <v>41</v>
      </c>
      <c r="AJ21" s="10">
        <v>12.5</v>
      </c>
      <c r="AK21" s="10" t="s">
        <v>38</v>
      </c>
      <c r="AL21" s="10">
        <v>10</v>
      </c>
      <c r="AM21" s="10">
        <v>0</v>
      </c>
      <c r="AN21" s="10" t="s">
        <v>79</v>
      </c>
      <c r="AO21" s="10" t="s">
        <v>38</v>
      </c>
      <c r="AP21" s="10">
        <v>10</v>
      </c>
      <c r="AQ21" s="10" t="s">
        <v>38</v>
      </c>
      <c r="AR21" s="10">
        <v>10</v>
      </c>
      <c r="AS21" s="10">
        <v>0</v>
      </c>
      <c r="AT21" s="10" t="s">
        <v>79</v>
      </c>
      <c r="AU21" s="10">
        <v>0</v>
      </c>
      <c r="AV21" s="10" t="str">
        <f t="shared" si="13"/>
        <v/>
      </c>
      <c r="AW21" s="4"/>
      <c r="AX21" s="44">
        <f t="shared" si="12"/>
        <v>132.5</v>
      </c>
      <c r="AY21" s="42">
        <f t="shared" si="14"/>
        <v>11.041666666666666</v>
      </c>
      <c r="BA21" s="25"/>
    </row>
    <row r="22" spans="1:56" ht="13.5" customHeight="1">
      <c r="A22" s="29" t="s">
        <v>170</v>
      </c>
      <c r="B22" s="11">
        <v>200601257082</v>
      </c>
      <c r="C22" s="43" t="s">
        <v>78</v>
      </c>
      <c r="E22" s="10" t="s">
        <v>42</v>
      </c>
      <c r="F22" s="10">
        <v>15</v>
      </c>
      <c r="G22" s="10" t="s">
        <v>41</v>
      </c>
      <c r="H22" s="10">
        <v>12.5</v>
      </c>
      <c r="I22" s="10">
        <v>0</v>
      </c>
      <c r="J22" s="10" t="s">
        <v>79</v>
      </c>
      <c r="K22" s="10" t="s">
        <v>41</v>
      </c>
      <c r="L22" s="10">
        <v>12.5</v>
      </c>
      <c r="M22" s="10" t="s">
        <v>38</v>
      </c>
      <c r="N22" s="10">
        <v>10</v>
      </c>
      <c r="O22" s="36">
        <v>0</v>
      </c>
      <c r="P22" s="10">
        <v>0</v>
      </c>
      <c r="Q22" s="10" t="s">
        <v>79</v>
      </c>
      <c r="R22" s="36" t="s">
        <v>43</v>
      </c>
      <c r="S22" s="10" t="s">
        <v>42</v>
      </c>
      <c r="T22" s="10">
        <v>15</v>
      </c>
      <c r="U22" s="10" t="s">
        <v>41</v>
      </c>
      <c r="V22" s="10">
        <v>12.5</v>
      </c>
      <c r="W22" s="10">
        <v>0</v>
      </c>
      <c r="X22" s="10" t="s">
        <v>79</v>
      </c>
      <c r="Y22" s="10" t="s">
        <v>41</v>
      </c>
      <c r="Z22" s="10">
        <v>12.5</v>
      </c>
      <c r="AA22" s="10">
        <v>0</v>
      </c>
      <c r="AB22" s="10" t="s">
        <v>79</v>
      </c>
      <c r="AC22" s="10" t="s">
        <v>38</v>
      </c>
      <c r="AD22" s="10">
        <v>10</v>
      </c>
      <c r="AE22" s="10">
        <v>0</v>
      </c>
      <c r="AF22" s="10" t="s">
        <v>79</v>
      </c>
      <c r="AG22" s="10">
        <v>0</v>
      </c>
      <c r="AH22" s="10" t="s">
        <v>79</v>
      </c>
      <c r="AI22" s="10" t="s">
        <v>41</v>
      </c>
      <c r="AJ22" s="10">
        <v>12.5</v>
      </c>
      <c r="AK22" s="10" t="s">
        <v>42</v>
      </c>
      <c r="AL22" s="10">
        <v>15</v>
      </c>
      <c r="AM22" s="10">
        <v>0</v>
      </c>
      <c r="AN22" s="10" t="s">
        <v>79</v>
      </c>
      <c r="AO22" s="10" t="s">
        <v>42</v>
      </c>
      <c r="AP22" s="10">
        <v>15</v>
      </c>
      <c r="AQ22" s="10" t="s">
        <v>41</v>
      </c>
      <c r="AR22" s="10">
        <v>12.5</v>
      </c>
      <c r="AS22" s="10">
        <v>0</v>
      </c>
      <c r="AT22" s="10" t="s">
        <v>79</v>
      </c>
      <c r="AU22" s="10">
        <v>0</v>
      </c>
      <c r="AV22" s="10" t="str">
        <f t="shared" si="13"/>
        <v/>
      </c>
      <c r="AW22" s="4"/>
      <c r="AX22" s="44">
        <f t="shared" si="12"/>
        <v>155</v>
      </c>
      <c r="AY22" s="42">
        <f t="shared" si="14"/>
        <v>12.916666666666666</v>
      </c>
      <c r="BA22" s="25" t="s">
        <v>94</v>
      </c>
      <c r="BB22" s="26">
        <v>500</v>
      </c>
    </row>
    <row r="23" spans="1:56" ht="13.5" customHeight="1">
      <c r="A23" s="29" t="s">
        <v>171</v>
      </c>
      <c r="B23" s="11">
        <v>200610193971</v>
      </c>
      <c r="C23" s="43" t="s">
        <v>78</v>
      </c>
      <c r="E23" s="10" t="s">
        <v>38</v>
      </c>
      <c r="F23" s="10">
        <v>10</v>
      </c>
      <c r="G23" s="10" t="s">
        <v>21</v>
      </c>
      <c r="H23" s="10">
        <v>20</v>
      </c>
      <c r="I23" s="10">
        <v>0</v>
      </c>
      <c r="J23" s="10" t="s">
        <v>79</v>
      </c>
      <c r="K23" s="10" t="s">
        <v>39</v>
      </c>
      <c r="L23" s="10">
        <v>17.5</v>
      </c>
      <c r="M23" s="10" t="s">
        <v>41</v>
      </c>
      <c r="N23" s="10">
        <v>12.5</v>
      </c>
      <c r="O23" s="36">
        <v>0</v>
      </c>
      <c r="P23" s="10">
        <v>0</v>
      </c>
      <c r="Q23" s="10" t="s">
        <v>79</v>
      </c>
      <c r="R23" s="36" t="s">
        <v>40</v>
      </c>
      <c r="S23" s="10" t="s">
        <v>39</v>
      </c>
      <c r="T23" s="10">
        <v>17.5</v>
      </c>
      <c r="U23" s="10" t="s">
        <v>41</v>
      </c>
      <c r="V23" s="10">
        <v>12.5</v>
      </c>
      <c r="W23" s="10">
        <v>0</v>
      </c>
      <c r="X23" s="10" t="s">
        <v>79</v>
      </c>
      <c r="Y23" s="10" t="s">
        <v>42</v>
      </c>
      <c r="Z23" s="10">
        <v>15</v>
      </c>
      <c r="AA23" s="10">
        <v>0</v>
      </c>
      <c r="AB23" s="10" t="s">
        <v>79</v>
      </c>
      <c r="AC23" s="10" t="s">
        <v>41</v>
      </c>
      <c r="AD23" s="10">
        <v>12.5</v>
      </c>
      <c r="AE23" s="10">
        <v>0</v>
      </c>
      <c r="AF23" s="10" t="s">
        <v>79</v>
      </c>
      <c r="AG23" s="10">
        <v>0</v>
      </c>
      <c r="AH23" s="10" t="s">
        <v>79</v>
      </c>
      <c r="AI23" s="10" t="s">
        <v>39</v>
      </c>
      <c r="AJ23" s="10">
        <v>17.5</v>
      </c>
      <c r="AK23" s="10" t="s">
        <v>39</v>
      </c>
      <c r="AL23" s="10">
        <v>17.5</v>
      </c>
      <c r="AM23" s="10">
        <v>0</v>
      </c>
      <c r="AN23" s="10" t="s">
        <v>79</v>
      </c>
      <c r="AO23" s="10" t="s">
        <v>42</v>
      </c>
      <c r="AP23" s="10">
        <v>15</v>
      </c>
      <c r="AQ23" s="10" t="s">
        <v>39</v>
      </c>
      <c r="AR23" s="10">
        <v>17.5</v>
      </c>
      <c r="AS23" s="10">
        <v>0</v>
      </c>
      <c r="AT23" s="10" t="s">
        <v>79</v>
      </c>
      <c r="AU23" s="10">
        <v>0</v>
      </c>
      <c r="AV23" s="10" t="str">
        <f t="shared" si="13"/>
        <v/>
      </c>
      <c r="AW23" s="4"/>
      <c r="AX23" s="44">
        <f t="shared" si="12"/>
        <v>185</v>
      </c>
      <c r="AY23" s="42">
        <f t="shared" si="14"/>
        <v>15.416666666666666</v>
      </c>
      <c r="BA23" s="25"/>
    </row>
    <row r="24" spans="1:56" ht="13.5" customHeight="1">
      <c r="A24" s="29" t="s">
        <v>172</v>
      </c>
      <c r="B24" s="11">
        <v>200603278896</v>
      </c>
      <c r="C24" s="43" t="s">
        <v>78</v>
      </c>
      <c r="E24" s="10" t="s">
        <v>38</v>
      </c>
      <c r="F24" s="10">
        <v>10</v>
      </c>
      <c r="G24" s="10" t="s">
        <v>21</v>
      </c>
      <c r="H24" s="10">
        <v>20</v>
      </c>
      <c r="I24" s="10">
        <v>0</v>
      </c>
      <c r="J24" s="10" t="s">
        <v>79</v>
      </c>
      <c r="K24" s="10" t="s">
        <v>21</v>
      </c>
      <c r="L24" s="10">
        <v>20</v>
      </c>
      <c r="M24" s="10" t="s">
        <v>39</v>
      </c>
      <c r="N24" s="10">
        <v>17.5</v>
      </c>
      <c r="O24" s="36">
        <v>0</v>
      </c>
      <c r="P24" s="10">
        <v>0</v>
      </c>
      <c r="Q24" s="10" t="s">
        <v>79</v>
      </c>
      <c r="R24" s="36" t="s">
        <v>40</v>
      </c>
      <c r="S24" s="10" t="s">
        <v>42</v>
      </c>
      <c r="T24" s="10">
        <v>15</v>
      </c>
      <c r="U24" s="10" t="s">
        <v>38</v>
      </c>
      <c r="V24" s="10">
        <v>10</v>
      </c>
      <c r="W24" s="10">
        <v>0</v>
      </c>
      <c r="X24" s="10" t="s">
        <v>79</v>
      </c>
      <c r="Y24" s="10" t="s">
        <v>42</v>
      </c>
      <c r="Z24" s="10">
        <v>15</v>
      </c>
      <c r="AA24" s="10">
        <v>0</v>
      </c>
      <c r="AB24" s="10" t="s">
        <v>79</v>
      </c>
      <c r="AC24" s="10" t="s">
        <v>21</v>
      </c>
      <c r="AD24" s="10">
        <v>20</v>
      </c>
      <c r="AE24" s="10">
        <v>0</v>
      </c>
      <c r="AF24" s="10" t="s">
        <v>79</v>
      </c>
      <c r="AG24" s="10">
        <v>0</v>
      </c>
      <c r="AH24" s="10" t="s">
        <v>79</v>
      </c>
      <c r="AI24" s="10" t="s">
        <v>39</v>
      </c>
      <c r="AJ24" s="10">
        <v>17.5</v>
      </c>
      <c r="AK24" s="10" t="s">
        <v>42</v>
      </c>
      <c r="AL24" s="10">
        <v>15</v>
      </c>
      <c r="AM24" s="10">
        <v>0</v>
      </c>
      <c r="AN24" s="10" t="s">
        <v>79</v>
      </c>
      <c r="AO24" s="10" t="s">
        <v>42</v>
      </c>
      <c r="AP24" s="10">
        <v>15</v>
      </c>
      <c r="AQ24" s="10" t="s">
        <v>42</v>
      </c>
      <c r="AR24" s="10">
        <v>15</v>
      </c>
      <c r="AS24" s="10">
        <v>0</v>
      </c>
      <c r="AT24" s="10" t="s">
        <v>79</v>
      </c>
      <c r="AU24" s="10">
        <v>0</v>
      </c>
      <c r="AV24" s="10" t="str">
        <f t="shared" si="13"/>
        <v/>
      </c>
      <c r="AW24" s="4"/>
      <c r="AX24" s="44">
        <f t="shared" si="12"/>
        <v>190</v>
      </c>
      <c r="AY24" s="42">
        <f t="shared" si="14"/>
        <v>15.833333333333334</v>
      </c>
      <c r="BA24" s="25" t="s">
        <v>95</v>
      </c>
      <c r="BB24" s="27">
        <v>10</v>
      </c>
    </row>
    <row r="25" spans="1:56" ht="13.5" customHeight="1">
      <c r="A25" s="29" t="s">
        <v>173</v>
      </c>
      <c r="B25" s="11">
        <v>200610122087</v>
      </c>
      <c r="C25" s="43" t="s">
        <v>78</v>
      </c>
      <c r="E25" s="10" t="s">
        <v>39</v>
      </c>
      <c r="F25" s="10">
        <v>17.5</v>
      </c>
      <c r="G25" s="10" t="s">
        <v>42</v>
      </c>
      <c r="H25" s="10">
        <v>15</v>
      </c>
      <c r="I25" s="10">
        <v>0</v>
      </c>
      <c r="J25" s="10" t="s">
        <v>79</v>
      </c>
      <c r="K25" s="10" t="s">
        <v>39</v>
      </c>
      <c r="L25" s="10">
        <v>17.5</v>
      </c>
      <c r="M25" s="10" t="s">
        <v>42</v>
      </c>
      <c r="N25" s="10">
        <v>15</v>
      </c>
      <c r="O25" s="36">
        <v>0</v>
      </c>
      <c r="P25" s="10">
        <v>0</v>
      </c>
      <c r="Q25" s="10" t="s">
        <v>79</v>
      </c>
      <c r="R25" s="36" t="s">
        <v>43</v>
      </c>
      <c r="S25" s="10" t="s">
        <v>39</v>
      </c>
      <c r="T25" s="10">
        <v>17.5</v>
      </c>
      <c r="U25" s="10" t="s">
        <v>21</v>
      </c>
      <c r="V25" s="10">
        <v>20</v>
      </c>
      <c r="W25" s="10">
        <v>0</v>
      </c>
      <c r="X25" s="10" t="s">
        <v>79</v>
      </c>
      <c r="Y25" s="10" t="s">
        <v>21</v>
      </c>
      <c r="Z25" s="10">
        <v>20</v>
      </c>
      <c r="AA25" s="10">
        <v>0</v>
      </c>
      <c r="AB25" s="10" t="s">
        <v>79</v>
      </c>
      <c r="AC25" s="10" t="s">
        <v>39</v>
      </c>
      <c r="AD25" s="10">
        <v>17.5</v>
      </c>
      <c r="AE25" s="10">
        <v>0</v>
      </c>
      <c r="AF25" s="10" t="s">
        <v>79</v>
      </c>
      <c r="AG25" s="10">
        <v>0</v>
      </c>
      <c r="AH25" s="10" t="s">
        <v>79</v>
      </c>
      <c r="AI25" s="10" t="s">
        <v>39</v>
      </c>
      <c r="AJ25" s="10">
        <v>17.5</v>
      </c>
      <c r="AK25" s="10" t="s">
        <v>39</v>
      </c>
      <c r="AL25" s="10">
        <v>17.5</v>
      </c>
      <c r="AM25" s="10">
        <v>0</v>
      </c>
      <c r="AN25" s="10" t="s">
        <v>79</v>
      </c>
      <c r="AO25" s="10" t="s">
        <v>39</v>
      </c>
      <c r="AP25" s="10">
        <v>17.5</v>
      </c>
      <c r="AQ25" s="10" t="s">
        <v>21</v>
      </c>
      <c r="AR25" s="10">
        <v>20</v>
      </c>
      <c r="AS25" s="10">
        <v>0</v>
      </c>
      <c r="AT25" s="10" t="s">
        <v>79</v>
      </c>
      <c r="AU25" s="10">
        <v>0</v>
      </c>
      <c r="AV25" s="10" t="str">
        <f t="shared" si="13"/>
        <v/>
      </c>
      <c r="AW25" s="4"/>
      <c r="AX25" s="44">
        <f t="shared" si="12"/>
        <v>212.5</v>
      </c>
      <c r="AY25" s="42">
        <f t="shared" si="14"/>
        <v>17.708333333333332</v>
      </c>
      <c r="BA25" s="25"/>
    </row>
    <row r="26" spans="1:56" ht="13.5" customHeight="1">
      <c r="A26" s="29" t="s">
        <v>174</v>
      </c>
      <c r="B26" s="11">
        <v>200605245471</v>
      </c>
      <c r="C26" s="43" t="s">
        <v>80</v>
      </c>
      <c r="E26" s="10" t="s">
        <v>38</v>
      </c>
      <c r="F26" s="10">
        <v>10</v>
      </c>
      <c r="G26" s="10" t="s">
        <v>42</v>
      </c>
      <c r="H26" s="10">
        <v>15</v>
      </c>
      <c r="I26" s="10">
        <v>0</v>
      </c>
      <c r="J26" s="10" t="s">
        <v>79</v>
      </c>
      <c r="K26" s="10" t="s">
        <v>42</v>
      </c>
      <c r="L26" s="10">
        <v>15</v>
      </c>
      <c r="M26" s="10" t="s">
        <v>38</v>
      </c>
      <c r="N26" s="10">
        <v>10</v>
      </c>
      <c r="O26" s="36" t="s">
        <v>125</v>
      </c>
      <c r="P26" s="10" t="s">
        <v>39</v>
      </c>
      <c r="Q26" s="10">
        <v>17.5</v>
      </c>
      <c r="R26" s="36" t="s">
        <v>43</v>
      </c>
      <c r="S26" s="10" t="s">
        <v>38</v>
      </c>
      <c r="T26" s="10">
        <v>10</v>
      </c>
      <c r="U26" s="10" t="s">
        <v>38</v>
      </c>
      <c r="V26" s="10">
        <v>10</v>
      </c>
      <c r="W26" s="10">
        <v>0</v>
      </c>
      <c r="X26" s="10" t="s">
        <v>79</v>
      </c>
      <c r="Y26" s="10" t="s">
        <v>38</v>
      </c>
      <c r="Z26" s="10">
        <v>10</v>
      </c>
      <c r="AA26" s="10">
        <v>0</v>
      </c>
      <c r="AB26" s="10" t="s">
        <v>79</v>
      </c>
      <c r="AC26" s="10" t="s">
        <v>38</v>
      </c>
      <c r="AD26" s="10">
        <v>10</v>
      </c>
      <c r="AE26" s="10">
        <v>0</v>
      </c>
      <c r="AF26" s="10" t="s">
        <v>79</v>
      </c>
      <c r="AG26" s="10">
        <v>0</v>
      </c>
      <c r="AH26" s="10" t="s">
        <v>79</v>
      </c>
      <c r="AI26" s="10" t="s">
        <v>38</v>
      </c>
      <c r="AJ26" s="10">
        <v>10</v>
      </c>
      <c r="AK26" s="10" t="s">
        <v>38</v>
      </c>
      <c r="AL26" s="10">
        <v>10</v>
      </c>
      <c r="AM26" s="10">
        <v>0</v>
      </c>
      <c r="AN26" s="10" t="s">
        <v>79</v>
      </c>
      <c r="AO26" s="10" t="s">
        <v>38</v>
      </c>
      <c r="AP26" s="10">
        <v>10</v>
      </c>
      <c r="AQ26" s="10" t="s">
        <v>38</v>
      </c>
      <c r="AR26" s="10">
        <v>10</v>
      </c>
      <c r="AS26" s="10">
        <v>0</v>
      </c>
      <c r="AT26" s="10" t="s">
        <v>79</v>
      </c>
      <c r="AU26" s="10">
        <v>0</v>
      </c>
      <c r="AV26" s="10" t="str">
        <f t="shared" si="13"/>
        <v/>
      </c>
      <c r="AW26" s="4"/>
      <c r="AX26" s="44">
        <f t="shared" si="12"/>
        <v>147.5</v>
      </c>
      <c r="AY26" s="42">
        <f t="shared" si="14"/>
        <v>11.346153846153847</v>
      </c>
      <c r="BA26" s="25" t="s">
        <v>94</v>
      </c>
      <c r="BB26" s="26">
        <v>15</v>
      </c>
    </row>
    <row r="27" spans="1:56" ht="13.5" customHeight="1">
      <c r="A27" s="29" t="s">
        <v>175</v>
      </c>
      <c r="B27" s="11">
        <v>200603177866</v>
      </c>
      <c r="C27" s="43" t="s">
        <v>78</v>
      </c>
      <c r="E27" s="10" t="s">
        <v>39</v>
      </c>
      <c r="F27" s="10">
        <v>17.5</v>
      </c>
      <c r="G27" s="10" t="s">
        <v>38</v>
      </c>
      <c r="H27" s="10">
        <v>10</v>
      </c>
      <c r="I27" s="10">
        <v>0</v>
      </c>
      <c r="J27" s="10" t="s">
        <v>79</v>
      </c>
      <c r="K27" s="10" t="s">
        <v>41</v>
      </c>
      <c r="L27" s="10">
        <v>12.5</v>
      </c>
      <c r="M27" s="10" t="s">
        <v>42</v>
      </c>
      <c r="N27" s="10">
        <v>15</v>
      </c>
      <c r="O27" s="36">
        <v>0</v>
      </c>
      <c r="P27" s="10">
        <v>0</v>
      </c>
      <c r="Q27" s="10" t="s">
        <v>79</v>
      </c>
      <c r="R27" s="36">
        <v>0</v>
      </c>
      <c r="S27" s="10">
        <v>0</v>
      </c>
      <c r="T27" s="10" t="s">
        <v>79</v>
      </c>
      <c r="U27" s="10" t="s">
        <v>39</v>
      </c>
      <c r="V27" s="10">
        <v>17.5</v>
      </c>
      <c r="W27" s="10">
        <v>0</v>
      </c>
      <c r="X27" s="10" t="s">
        <v>79</v>
      </c>
      <c r="Y27" s="10" t="s">
        <v>42</v>
      </c>
      <c r="Z27" s="10">
        <v>15</v>
      </c>
      <c r="AA27" s="10">
        <v>0</v>
      </c>
      <c r="AB27" s="10" t="s">
        <v>79</v>
      </c>
      <c r="AC27" s="10" t="s">
        <v>41</v>
      </c>
      <c r="AD27" s="10">
        <v>12.5</v>
      </c>
      <c r="AE27" s="10">
        <v>0</v>
      </c>
      <c r="AF27" s="10" t="s">
        <v>79</v>
      </c>
      <c r="AG27" s="10">
        <v>0</v>
      </c>
      <c r="AH27" s="10" t="s">
        <v>79</v>
      </c>
      <c r="AI27" s="10" t="s">
        <v>41</v>
      </c>
      <c r="AJ27" s="10">
        <v>12.5</v>
      </c>
      <c r="AK27" s="10" t="s">
        <v>41</v>
      </c>
      <c r="AL27" s="10">
        <v>12.5</v>
      </c>
      <c r="AM27" s="10">
        <v>0</v>
      </c>
      <c r="AN27" s="10" t="s">
        <v>79</v>
      </c>
      <c r="AO27" s="10" t="s">
        <v>39</v>
      </c>
      <c r="AP27" s="10">
        <v>17.5</v>
      </c>
      <c r="AQ27" s="10" t="s">
        <v>41</v>
      </c>
      <c r="AR27" s="10">
        <v>12.5</v>
      </c>
      <c r="AS27" s="10">
        <v>0</v>
      </c>
      <c r="AT27" s="10" t="s">
        <v>79</v>
      </c>
      <c r="AU27" s="10">
        <v>0</v>
      </c>
      <c r="AV27" s="10" t="str">
        <f t="shared" si="13"/>
        <v/>
      </c>
      <c r="AW27" s="4"/>
      <c r="AX27" s="44">
        <f t="shared" si="12"/>
        <v>155</v>
      </c>
      <c r="AY27" s="42">
        <f t="shared" si="14"/>
        <v>14.090909090909092</v>
      </c>
    </row>
    <row r="28" spans="1:56" ht="13.5" customHeight="1">
      <c r="A28" s="29" t="s">
        <v>176</v>
      </c>
      <c r="B28" s="11">
        <v>200608245791</v>
      </c>
      <c r="C28" s="43" t="s">
        <v>80</v>
      </c>
      <c r="E28" s="10" t="s">
        <v>38</v>
      </c>
      <c r="F28" s="10">
        <v>10</v>
      </c>
      <c r="G28" s="10" t="s">
        <v>38</v>
      </c>
      <c r="H28" s="10">
        <v>10</v>
      </c>
      <c r="I28" s="10">
        <v>0</v>
      </c>
      <c r="J28" s="10" t="s">
        <v>79</v>
      </c>
      <c r="K28" s="10" t="s">
        <v>41</v>
      </c>
      <c r="L28" s="10">
        <v>12.5</v>
      </c>
      <c r="M28" s="10" t="s">
        <v>38</v>
      </c>
      <c r="N28" s="10">
        <v>10</v>
      </c>
      <c r="O28" s="36">
        <v>0</v>
      </c>
      <c r="P28" s="10">
        <v>0</v>
      </c>
      <c r="Q28" s="10" t="s">
        <v>79</v>
      </c>
      <c r="R28" s="36">
        <v>0</v>
      </c>
      <c r="S28" s="10">
        <v>0</v>
      </c>
      <c r="T28" s="10" t="s">
        <v>79</v>
      </c>
      <c r="U28" s="10" t="s">
        <v>42</v>
      </c>
      <c r="V28" s="10">
        <v>15</v>
      </c>
      <c r="W28" s="10">
        <v>0</v>
      </c>
      <c r="X28" s="10" t="s">
        <v>79</v>
      </c>
      <c r="Y28" s="10" t="s">
        <v>38</v>
      </c>
      <c r="Z28" s="10">
        <v>10</v>
      </c>
      <c r="AA28" s="10">
        <v>0</v>
      </c>
      <c r="AB28" s="10" t="s">
        <v>79</v>
      </c>
      <c r="AC28" s="10" t="s">
        <v>38</v>
      </c>
      <c r="AD28" s="10">
        <v>10</v>
      </c>
      <c r="AE28" s="10">
        <v>0</v>
      </c>
      <c r="AF28" s="10" t="s">
        <v>79</v>
      </c>
      <c r="AG28" s="10">
        <v>0</v>
      </c>
      <c r="AH28" s="10" t="s">
        <v>79</v>
      </c>
      <c r="AI28" s="10" t="s">
        <v>38</v>
      </c>
      <c r="AJ28" s="10">
        <v>10</v>
      </c>
      <c r="AK28" s="10" t="s">
        <v>38</v>
      </c>
      <c r="AL28" s="10">
        <v>10</v>
      </c>
      <c r="AM28" s="10">
        <v>0</v>
      </c>
      <c r="AN28" s="10" t="s">
        <v>79</v>
      </c>
      <c r="AO28" s="10" t="s">
        <v>41</v>
      </c>
      <c r="AP28" s="10">
        <v>12.5</v>
      </c>
      <c r="AQ28" s="10">
        <v>0</v>
      </c>
      <c r="AR28" s="10" t="s">
        <v>79</v>
      </c>
      <c r="AS28" s="10" t="s">
        <v>38</v>
      </c>
      <c r="AT28" s="10">
        <v>10</v>
      </c>
      <c r="AU28" s="10">
        <v>0</v>
      </c>
      <c r="AV28" s="10" t="str">
        <f t="shared" si="13"/>
        <v/>
      </c>
      <c r="AW28" s="4"/>
      <c r="AX28" s="44">
        <f t="shared" si="12"/>
        <v>120</v>
      </c>
      <c r="AY28" s="42">
        <f t="shared" si="14"/>
        <v>10.909090909090908</v>
      </c>
    </row>
    <row r="29" spans="1:56" ht="13.5" customHeight="1">
      <c r="A29" s="29" t="s">
        <v>177</v>
      </c>
      <c r="B29" s="11">
        <v>200608095725</v>
      </c>
      <c r="C29" s="43" t="s">
        <v>80</v>
      </c>
      <c r="E29" s="10" t="s">
        <v>38</v>
      </c>
      <c r="F29" s="10">
        <v>10</v>
      </c>
      <c r="G29" s="10" t="s">
        <v>21</v>
      </c>
      <c r="H29" s="10">
        <v>20</v>
      </c>
      <c r="I29" s="10">
        <v>0</v>
      </c>
      <c r="J29" s="10" t="s">
        <v>79</v>
      </c>
      <c r="K29" s="10" t="s">
        <v>39</v>
      </c>
      <c r="L29" s="10">
        <v>17.5</v>
      </c>
      <c r="M29" s="10" t="s">
        <v>41</v>
      </c>
      <c r="N29" s="10">
        <v>12.5</v>
      </c>
      <c r="O29" s="36">
        <v>0</v>
      </c>
      <c r="P29" s="10">
        <v>0</v>
      </c>
      <c r="Q29" s="10" t="s">
        <v>79</v>
      </c>
      <c r="R29" s="36" t="s">
        <v>40</v>
      </c>
      <c r="S29" s="10" t="s">
        <v>39</v>
      </c>
      <c r="T29" s="10">
        <v>17.5</v>
      </c>
      <c r="U29" s="10" t="s">
        <v>41</v>
      </c>
      <c r="V29" s="10">
        <v>12.5</v>
      </c>
      <c r="W29" s="10">
        <v>0</v>
      </c>
      <c r="X29" s="10" t="s">
        <v>79</v>
      </c>
      <c r="Y29" s="10" t="s">
        <v>42</v>
      </c>
      <c r="Z29" s="10">
        <v>15</v>
      </c>
      <c r="AA29" s="10">
        <v>0</v>
      </c>
      <c r="AB29" s="10" t="s">
        <v>79</v>
      </c>
      <c r="AC29" s="10" t="s">
        <v>41</v>
      </c>
      <c r="AD29" s="10">
        <v>12.5</v>
      </c>
      <c r="AE29" s="10">
        <v>0</v>
      </c>
      <c r="AF29" s="10" t="s">
        <v>79</v>
      </c>
      <c r="AG29" s="10">
        <v>0</v>
      </c>
      <c r="AH29" s="10" t="s">
        <v>79</v>
      </c>
      <c r="AI29" s="10" t="s">
        <v>39</v>
      </c>
      <c r="AJ29" s="10">
        <v>17.5</v>
      </c>
      <c r="AK29" s="10" t="s">
        <v>39</v>
      </c>
      <c r="AL29" s="10">
        <v>17.5</v>
      </c>
      <c r="AM29" s="10">
        <v>0</v>
      </c>
      <c r="AN29" s="10" t="s">
        <v>79</v>
      </c>
      <c r="AO29" s="10" t="s">
        <v>42</v>
      </c>
      <c r="AP29" s="10">
        <v>15</v>
      </c>
      <c r="AQ29" s="10" t="s">
        <v>39</v>
      </c>
      <c r="AR29" s="10">
        <v>17.5</v>
      </c>
      <c r="AS29" s="10">
        <v>0</v>
      </c>
      <c r="AT29" s="10" t="s">
        <v>79</v>
      </c>
      <c r="AU29" s="10">
        <v>0</v>
      </c>
      <c r="AV29" s="10" t="str">
        <f t="shared" si="13"/>
        <v/>
      </c>
      <c r="AW29" s="4"/>
      <c r="AX29" s="44">
        <f t="shared" si="12"/>
        <v>185</v>
      </c>
      <c r="AY29" s="42">
        <f t="shared" si="14"/>
        <v>15.416666666666666</v>
      </c>
    </row>
    <row r="30" spans="1:56" ht="13.5" customHeight="1">
      <c r="A30" s="29" t="s">
        <v>178</v>
      </c>
      <c r="B30" s="11">
        <v>200607071644</v>
      </c>
      <c r="C30" s="43" t="s">
        <v>80</v>
      </c>
      <c r="E30" s="10" t="s">
        <v>41</v>
      </c>
      <c r="F30" s="10">
        <v>12.5</v>
      </c>
      <c r="G30" s="10" t="s">
        <v>41</v>
      </c>
      <c r="H30" s="10">
        <v>12.5</v>
      </c>
      <c r="I30" s="10">
        <v>0</v>
      </c>
      <c r="J30" s="10" t="s">
        <v>79</v>
      </c>
      <c r="K30" s="10" t="s">
        <v>22</v>
      </c>
      <c r="L30" s="10">
        <v>0</v>
      </c>
      <c r="M30" s="10" t="s">
        <v>41</v>
      </c>
      <c r="N30" s="10">
        <v>12.5</v>
      </c>
      <c r="O30" s="36" t="s">
        <v>43</v>
      </c>
      <c r="P30" s="10" t="s">
        <v>42</v>
      </c>
      <c r="Q30" s="10">
        <v>15</v>
      </c>
      <c r="R30" s="36">
        <v>0</v>
      </c>
      <c r="S30" s="10">
        <v>0</v>
      </c>
      <c r="T30" s="10" t="s">
        <v>79</v>
      </c>
      <c r="U30" s="10" t="s">
        <v>22</v>
      </c>
      <c r="V30" s="10">
        <v>0</v>
      </c>
      <c r="W30" s="10">
        <v>0</v>
      </c>
      <c r="X30" s="10" t="s">
        <v>79</v>
      </c>
      <c r="Y30" s="10" t="s">
        <v>49</v>
      </c>
      <c r="Z30" s="10" t="s">
        <v>79</v>
      </c>
      <c r="AA30" s="10">
        <v>0</v>
      </c>
      <c r="AB30" s="10" t="s">
        <v>79</v>
      </c>
      <c r="AC30" s="10" t="s">
        <v>49</v>
      </c>
      <c r="AD30" s="10" t="s">
        <v>79</v>
      </c>
      <c r="AE30" s="10">
        <v>0</v>
      </c>
      <c r="AF30" s="10" t="s">
        <v>79</v>
      </c>
      <c r="AG30" s="10">
        <v>0</v>
      </c>
      <c r="AH30" s="10" t="s">
        <v>79</v>
      </c>
      <c r="AI30" s="10" t="s">
        <v>49</v>
      </c>
      <c r="AJ30" s="10" t="s">
        <v>79</v>
      </c>
      <c r="AK30" s="10" t="s">
        <v>49</v>
      </c>
      <c r="AL30" s="10" t="s">
        <v>79</v>
      </c>
      <c r="AM30" s="10">
        <v>0</v>
      </c>
      <c r="AN30" s="10" t="s">
        <v>79</v>
      </c>
      <c r="AO30" s="10">
        <v>0</v>
      </c>
      <c r="AP30" s="10" t="s">
        <v>79</v>
      </c>
      <c r="AQ30" s="10">
        <v>0</v>
      </c>
      <c r="AR30" s="10" t="s">
        <v>79</v>
      </c>
      <c r="AS30" s="10" t="s">
        <v>22</v>
      </c>
      <c r="AT30" s="10">
        <v>0</v>
      </c>
      <c r="AU30" s="10">
        <v>0</v>
      </c>
      <c r="AV30" s="10" t="str">
        <f t="shared" si="13"/>
        <v/>
      </c>
      <c r="AW30" s="4"/>
      <c r="AX30" s="44">
        <f t="shared" si="12"/>
        <v>52.5</v>
      </c>
      <c r="AY30" s="42">
        <f t="shared" si="14"/>
        <v>7.5</v>
      </c>
    </row>
    <row r="31" spans="1:56" ht="13.5" customHeight="1">
      <c r="A31" s="29" t="s">
        <v>179</v>
      </c>
      <c r="B31" s="11">
        <v>200605125657</v>
      </c>
      <c r="C31" s="43" t="s">
        <v>78</v>
      </c>
      <c r="E31" s="10" t="s">
        <v>41</v>
      </c>
      <c r="F31" s="10">
        <v>12.5</v>
      </c>
      <c r="G31" s="10" t="s">
        <v>39</v>
      </c>
      <c r="H31" s="10">
        <v>17.5</v>
      </c>
      <c r="I31" s="10">
        <v>0</v>
      </c>
      <c r="J31" s="10" t="s">
        <v>79</v>
      </c>
      <c r="K31" s="10" t="s">
        <v>38</v>
      </c>
      <c r="L31" s="10">
        <v>10</v>
      </c>
      <c r="M31" s="10" t="s">
        <v>22</v>
      </c>
      <c r="N31" s="10">
        <v>0</v>
      </c>
      <c r="O31" s="36">
        <v>0</v>
      </c>
      <c r="P31" s="10">
        <v>0</v>
      </c>
      <c r="Q31" s="10" t="s">
        <v>79</v>
      </c>
      <c r="R31" s="36" t="s">
        <v>43</v>
      </c>
      <c r="S31" s="10" t="s">
        <v>38</v>
      </c>
      <c r="T31" s="10">
        <v>10</v>
      </c>
      <c r="U31" s="10" t="s">
        <v>39</v>
      </c>
      <c r="V31" s="10">
        <v>17.5</v>
      </c>
      <c r="W31" s="10">
        <v>0</v>
      </c>
      <c r="X31" s="10" t="s">
        <v>79</v>
      </c>
      <c r="Y31" s="10" t="s">
        <v>38</v>
      </c>
      <c r="Z31" s="10">
        <v>10</v>
      </c>
      <c r="AA31" s="10">
        <v>0</v>
      </c>
      <c r="AB31" s="10" t="s">
        <v>79</v>
      </c>
      <c r="AC31" s="10" t="s">
        <v>38</v>
      </c>
      <c r="AD31" s="10">
        <v>10</v>
      </c>
      <c r="AE31" s="10">
        <v>0</v>
      </c>
      <c r="AF31" s="10" t="s">
        <v>79</v>
      </c>
      <c r="AG31" s="10">
        <v>0</v>
      </c>
      <c r="AH31" s="10" t="s">
        <v>79</v>
      </c>
      <c r="AI31" s="10" t="s">
        <v>38</v>
      </c>
      <c r="AJ31" s="10">
        <v>10</v>
      </c>
      <c r="AK31" s="10" t="s">
        <v>38</v>
      </c>
      <c r="AL31" s="10">
        <v>10</v>
      </c>
      <c r="AM31" s="10">
        <v>0</v>
      </c>
      <c r="AN31" s="10" t="s">
        <v>79</v>
      </c>
      <c r="AO31" s="10" t="s">
        <v>41</v>
      </c>
      <c r="AP31" s="10">
        <v>12.5</v>
      </c>
      <c r="AQ31" s="10" t="s">
        <v>41</v>
      </c>
      <c r="AR31" s="10">
        <v>12.5</v>
      </c>
      <c r="AS31" s="10">
        <v>0</v>
      </c>
      <c r="AT31" s="10" t="s">
        <v>79</v>
      </c>
      <c r="AU31" s="10">
        <v>0</v>
      </c>
      <c r="AV31" s="10" t="str">
        <f t="shared" si="13"/>
        <v/>
      </c>
      <c r="AW31" s="4"/>
      <c r="AX31" s="44">
        <f t="shared" si="12"/>
        <v>132.5</v>
      </c>
      <c r="AY31" s="42">
        <f t="shared" si="14"/>
        <v>11.041666666666666</v>
      </c>
    </row>
    <row r="32" spans="1:56" ht="13.5" customHeight="1">
      <c r="A32" s="29" t="s">
        <v>180</v>
      </c>
      <c r="B32" s="11">
        <v>200607202553</v>
      </c>
      <c r="C32" s="43" t="s">
        <v>78</v>
      </c>
      <c r="E32" s="10" t="s">
        <v>41</v>
      </c>
      <c r="F32" s="10">
        <v>12.5</v>
      </c>
      <c r="G32" s="10" t="s">
        <v>41</v>
      </c>
      <c r="H32" s="10">
        <v>12.5</v>
      </c>
      <c r="I32" s="10">
        <v>0</v>
      </c>
      <c r="J32" s="10" t="s">
        <v>79</v>
      </c>
      <c r="K32" s="10" t="s">
        <v>41</v>
      </c>
      <c r="L32" s="10">
        <v>12.5</v>
      </c>
      <c r="M32" s="10" t="s">
        <v>38</v>
      </c>
      <c r="N32" s="10">
        <v>10</v>
      </c>
      <c r="O32" s="36">
        <v>0</v>
      </c>
      <c r="P32" s="10">
        <v>0</v>
      </c>
      <c r="Q32" s="10" t="s">
        <v>79</v>
      </c>
      <c r="R32" s="36">
        <v>0</v>
      </c>
      <c r="S32" s="10">
        <v>0</v>
      </c>
      <c r="T32" s="10" t="s">
        <v>79</v>
      </c>
      <c r="U32" s="10" t="s">
        <v>41</v>
      </c>
      <c r="V32" s="10">
        <v>12.5</v>
      </c>
      <c r="W32" s="10">
        <v>0</v>
      </c>
      <c r="X32" s="10" t="s">
        <v>79</v>
      </c>
      <c r="Y32" s="10" t="s">
        <v>38</v>
      </c>
      <c r="Z32" s="10">
        <v>10</v>
      </c>
      <c r="AA32" s="10">
        <v>0</v>
      </c>
      <c r="AB32" s="10" t="s">
        <v>79</v>
      </c>
      <c r="AC32" s="10" t="s">
        <v>38</v>
      </c>
      <c r="AD32" s="10">
        <v>10</v>
      </c>
      <c r="AE32" s="10">
        <v>0</v>
      </c>
      <c r="AF32" s="10" t="s">
        <v>79</v>
      </c>
      <c r="AG32" s="10">
        <v>0</v>
      </c>
      <c r="AH32" s="10" t="s">
        <v>79</v>
      </c>
      <c r="AI32" s="10" t="s">
        <v>41</v>
      </c>
      <c r="AJ32" s="10">
        <v>12.5</v>
      </c>
      <c r="AK32" s="10" t="s">
        <v>38</v>
      </c>
      <c r="AL32" s="10">
        <v>10</v>
      </c>
      <c r="AM32" s="10">
        <v>0</v>
      </c>
      <c r="AN32" s="10" t="s">
        <v>79</v>
      </c>
      <c r="AO32" s="10" t="s">
        <v>41</v>
      </c>
      <c r="AP32" s="10">
        <v>12.5</v>
      </c>
      <c r="AQ32" s="10" t="s">
        <v>38</v>
      </c>
      <c r="AR32" s="10">
        <v>10</v>
      </c>
      <c r="AS32" s="10">
        <v>0</v>
      </c>
      <c r="AT32" s="10" t="s">
        <v>79</v>
      </c>
      <c r="AU32" s="10">
        <v>0</v>
      </c>
      <c r="AV32" s="10" t="str">
        <f t="shared" si="13"/>
        <v/>
      </c>
      <c r="AW32" s="4"/>
      <c r="AX32" s="44">
        <f t="shared" si="12"/>
        <v>125</v>
      </c>
      <c r="AY32" s="42">
        <f t="shared" si="14"/>
        <v>11.363636363636363</v>
      </c>
    </row>
    <row r="33" spans="1:51" ht="13.5" customHeight="1">
      <c r="A33" s="29" t="s">
        <v>181</v>
      </c>
      <c r="B33" s="11">
        <v>200607169646</v>
      </c>
      <c r="C33" s="43" t="s">
        <v>78</v>
      </c>
      <c r="E33" s="10" t="s">
        <v>41</v>
      </c>
      <c r="F33" s="10">
        <v>12.5</v>
      </c>
      <c r="G33" s="10" t="s">
        <v>38</v>
      </c>
      <c r="H33" s="10">
        <v>10</v>
      </c>
      <c r="I33" s="10">
        <v>0</v>
      </c>
      <c r="J33" s="10" t="s">
        <v>79</v>
      </c>
      <c r="K33" s="10" t="s">
        <v>38</v>
      </c>
      <c r="L33" s="10">
        <v>10</v>
      </c>
      <c r="M33" s="10" t="s">
        <v>22</v>
      </c>
      <c r="N33" s="10">
        <v>0</v>
      </c>
      <c r="O33" s="36" t="s">
        <v>127</v>
      </c>
      <c r="P33" s="10" t="s">
        <v>39</v>
      </c>
      <c r="Q33" s="10">
        <v>17.5</v>
      </c>
      <c r="R33" s="36" t="s">
        <v>43</v>
      </c>
      <c r="S33" s="10" t="s">
        <v>38</v>
      </c>
      <c r="T33" s="10">
        <v>10</v>
      </c>
      <c r="U33" s="10" t="s">
        <v>41</v>
      </c>
      <c r="V33" s="10">
        <v>12.5</v>
      </c>
      <c r="W33" s="10">
        <v>0</v>
      </c>
      <c r="X33" s="10" t="s">
        <v>79</v>
      </c>
      <c r="Y33" s="10" t="s">
        <v>38</v>
      </c>
      <c r="Z33" s="10">
        <v>10</v>
      </c>
      <c r="AA33" s="10">
        <v>0</v>
      </c>
      <c r="AB33" s="10" t="s">
        <v>79</v>
      </c>
      <c r="AC33" s="10" t="s">
        <v>38</v>
      </c>
      <c r="AD33" s="10">
        <v>10</v>
      </c>
      <c r="AE33" s="10">
        <v>0</v>
      </c>
      <c r="AF33" s="10" t="s">
        <v>79</v>
      </c>
      <c r="AG33" s="10">
        <v>0</v>
      </c>
      <c r="AH33" s="10" t="s">
        <v>79</v>
      </c>
      <c r="AI33" s="10" t="s">
        <v>38</v>
      </c>
      <c r="AJ33" s="10">
        <v>10</v>
      </c>
      <c r="AK33" s="10" t="s">
        <v>41</v>
      </c>
      <c r="AL33" s="10">
        <v>12.5</v>
      </c>
      <c r="AM33" s="10">
        <v>0</v>
      </c>
      <c r="AN33" s="10" t="s">
        <v>79</v>
      </c>
      <c r="AO33" s="10" t="s">
        <v>42</v>
      </c>
      <c r="AP33" s="10">
        <v>15</v>
      </c>
      <c r="AQ33" s="10" t="s">
        <v>41</v>
      </c>
      <c r="AR33" s="10">
        <v>12.5</v>
      </c>
      <c r="AS33" s="10">
        <v>0</v>
      </c>
      <c r="AT33" s="10" t="s">
        <v>79</v>
      </c>
      <c r="AU33" s="10">
        <v>0</v>
      </c>
      <c r="AV33" s="10" t="str">
        <f t="shared" si="13"/>
        <v/>
      </c>
      <c r="AW33" s="4"/>
      <c r="AX33" s="44">
        <f t="shared" si="12"/>
        <v>142.5</v>
      </c>
      <c r="AY33" s="42">
        <f t="shared" si="14"/>
        <v>10.961538461538462</v>
      </c>
    </row>
    <row r="34" spans="1:51" ht="13.5" customHeight="1">
      <c r="A34" s="29" t="s">
        <v>182</v>
      </c>
      <c r="B34" s="11">
        <v>200611210089</v>
      </c>
      <c r="C34" s="43" t="s">
        <v>78</v>
      </c>
      <c r="E34" s="10" t="s">
        <v>42</v>
      </c>
      <c r="F34" s="10">
        <v>15</v>
      </c>
      <c r="G34" s="10" t="s">
        <v>42</v>
      </c>
      <c r="H34" s="10">
        <v>15</v>
      </c>
      <c r="I34" s="10">
        <v>0</v>
      </c>
      <c r="J34" s="10" t="s">
        <v>79</v>
      </c>
      <c r="K34" s="10" t="s">
        <v>38</v>
      </c>
      <c r="L34" s="10">
        <v>10</v>
      </c>
      <c r="M34" s="10" t="s">
        <v>42</v>
      </c>
      <c r="N34" s="10">
        <v>15</v>
      </c>
      <c r="O34" s="36">
        <v>0</v>
      </c>
      <c r="P34" s="10">
        <v>0</v>
      </c>
      <c r="Q34" s="10" t="s">
        <v>79</v>
      </c>
      <c r="R34" s="36" t="s">
        <v>43</v>
      </c>
      <c r="S34" s="10" t="s">
        <v>42</v>
      </c>
      <c r="T34" s="10">
        <v>15</v>
      </c>
      <c r="U34" s="10" t="s">
        <v>38</v>
      </c>
      <c r="V34" s="10">
        <v>10</v>
      </c>
      <c r="W34" s="10">
        <v>0</v>
      </c>
      <c r="X34" s="10" t="s">
        <v>79</v>
      </c>
      <c r="Y34" s="10" t="s">
        <v>42</v>
      </c>
      <c r="Z34" s="10">
        <v>15</v>
      </c>
      <c r="AA34" s="10">
        <v>0</v>
      </c>
      <c r="AB34" s="10" t="s">
        <v>79</v>
      </c>
      <c r="AC34" s="10" t="s">
        <v>42</v>
      </c>
      <c r="AD34" s="10">
        <v>15</v>
      </c>
      <c r="AE34" s="10">
        <v>0</v>
      </c>
      <c r="AF34" s="10" t="s">
        <v>79</v>
      </c>
      <c r="AG34" s="10">
        <v>0</v>
      </c>
      <c r="AH34" s="10" t="s">
        <v>79</v>
      </c>
      <c r="AI34" s="10" t="s">
        <v>42</v>
      </c>
      <c r="AJ34" s="10">
        <v>15</v>
      </c>
      <c r="AK34" s="10" t="s">
        <v>42</v>
      </c>
      <c r="AL34" s="10">
        <v>15</v>
      </c>
      <c r="AM34" s="10">
        <v>0</v>
      </c>
      <c r="AN34" s="10" t="s">
        <v>79</v>
      </c>
      <c r="AO34" s="10" t="s">
        <v>41</v>
      </c>
      <c r="AP34" s="10">
        <v>12.5</v>
      </c>
      <c r="AQ34" s="10" t="s">
        <v>42</v>
      </c>
      <c r="AR34" s="10">
        <v>15</v>
      </c>
      <c r="AS34" s="10">
        <v>0</v>
      </c>
      <c r="AT34" s="10" t="s">
        <v>79</v>
      </c>
      <c r="AU34" s="10">
        <v>0</v>
      </c>
      <c r="AV34" s="10" t="str">
        <f t="shared" si="13"/>
        <v/>
      </c>
      <c r="AW34" s="4"/>
      <c r="AX34" s="44">
        <f t="shared" si="12"/>
        <v>167.5</v>
      </c>
      <c r="AY34" s="42">
        <f t="shared" si="14"/>
        <v>13.958333333333334</v>
      </c>
    </row>
    <row r="35" spans="1:51" ht="13.5" customHeight="1">
      <c r="A35" s="29" t="s">
        <v>183</v>
      </c>
      <c r="B35" s="11">
        <v>200609139472</v>
      </c>
      <c r="C35" s="43" t="s">
        <v>78</v>
      </c>
      <c r="E35" s="10" t="s">
        <v>38</v>
      </c>
      <c r="F35" s="10">
        <v>10</v>
      </c>
      <c r="G35" s="10" t="s">
        <v>38</v>
      </c>
      <c r="H35" s="10">
        <v>10</v>
      </c>
      <c r="I35" s="10">
        <v>0</v>
      </c>
      <c r="J35" s="10" t="s">
        <v>79</v>
      </c>
      <c r="K35" s="10" t="s">
        <v>38</v>
      </c>
      <c r="L35" s="10">
        <v>10</v>
      </c>
      <c r="M35" s="10" t="s">
        <v>22</v>
      </c>
      <c r="N35" s="10">
        <v>0</v>
      </c>
      <c r="O35" s="36">
        <v>0</v>
      </c>
      <c r="P35" s="10">
        <v>0</v>
      </c>
      <c r="Q35" s="10" t="s">
        <v>79</v>
      </c>
      <c r="R35" s="36" t="s">
        <v>43</v>
      </c>
      <c r="S35" s="10" t="s">
        <v>22</v>
      </c>
      <c r="T35" s="10">
        <v>0</v>
      </c>
      <c r="U35" s="10" t="s">
        <v>22</v>
      </c>
      <c r="V35" s="10">
        <v>0</v>
      </c>
      <c r="W35" s="10">
        <v>0</v>
      </c>
      <c r="X35" s="10" t="s">
        <v>79</v>
      </c>
      <c r="Y35" s="10" t="s">
        <v>38</v>
      </c>
      <c r="Z35" s="10">
        <v>10</v>
      </c>
      <c r="AA35" s="10">
        <v>0</v>
      </c>
      <c r="AB35" s="10" t="s">
        <v>79</v>
      </c>
      <c r="AC35" s="10" t="s">
        <v>22</v>
      </c>
      <c r="AD35" s="10">
        <v>0</v>
      </c>
      <c r="AE35" s="10">
        <v>0</v>
      </c>
      <c r="AF35" s="10" t="s">
        <v>79</v>
      </c>
      <c r="AG35" s="10">
        <v>0</v>
      </c>
      <c r="AH35" s="10" t="s">
        <v>79</v>
      </c>
      <c r="AI35" s="10" t="s">
        <v>38</v>
      </c>
      <c r="AJ35" s="10">
        <v>10</v>
      </c>
      <c r="AK35" s="10" t="s">
        <v>38</v>
      </c>
      <c r="AL35" s="10">
        <v>10</v>
      </c>
      <c r="AM35" s="10">
        <v>0</v>
      </c>
      <c r="AN35" s="10" t="s">
        <v>79</v>
      </c>
      <c r="AO35" s="10" t="s">
        <v>38</v>
      </c>
      <c r="AP35" s="10">
        <v>10</v>
      </c>
      <c r="AQ35" s="10" t="s">
        <v>38</v>
      </c>
      <c r="AR35" s="10">
        <v>10</v>
      </c>
      <c r="AS35" s="10">
        <v>0</v>
      </c>
      <c r="AT35" s="10" t="s">
        <v>79</v>
      </c>
      <c r="AU35" s="10">
        <v>0</v>
      </c>
      <c r="AV35" s="10" t="str">
        <f t="shared" si="13"/>
        <v/>
      </c>
      <c r="AW35" s="4"/>
      <c r="AX35" s="44">
        <f t="shared" si="12"/>
        <v>80</v>
      </c>
      <c r="AY35" s="42">
        <f t="shared" si="14"/>
        <v>6.666666666666667</v>
      </c>
    </row>
    <row r="36" spans="1:51" ht="13.5" customHeight="1">
      <c r="A36" s="29" t="s">
        <v>184</v>
      </c>
      <c r="B36" s="11">
        <v>200609045372</v>
      </c>
      <c r="C36" s="43" t="s">
        <v>80</v>
      </c>
      <c r="E36" s="10" t="s">
        <v>38</v>
      </c>
      <c r="F36" s="10">
        <v>10</v>
      </c>
      <c r="G36" s="10" t="s">
        <v>21</v>
      </c>
      <c r="H36" s="10">
        <v>20</v>
      </c>
      <c r="I36" s="10">
        <v>0</v>
      </c>
      <c r="J36" s="10" t="s">
        <v>79</v>
      </c>
      <c r="K36" s="10" t="s">
        <v>39</v>
      </c>
      <c r="L36" s="10">
        <v>17.5</v>
      </c>
      <c r="M36" s="10" t="s">
        <v>39</v>
      </c>
      <c r="N36" s="10">
        <v>17.5</v>
      </c>
      <c r="O36" s="36">
        <v>0</v>
      </c>
      <c r="P36" s="10">
        <v>0</v>
      </c>
      <c r="Q36" s="10" t="s">
        <v>79</v>
      </c>
      <c r="R36" s="36" t="s">
        <v>43</v>
      </c>
      <c r="S36" s="10" t="s">
        <v>42</v>
      </c>
      <c r="T36" s="10">
        <v>15</v>
      </c>
      <c r="U36" s="10" t="s">
        <v>41</v>
      </c>
      <c r="V36" s="10">
        <v>12.5</v>
      </c>
      <c r="W36" s="10">
        <v>0</v>
      </c>
      <c r="X36" s="10" t="s">
        <v>79</v>
      </c>
      <c r="Y36" s="10" t="s">
        <v>42</v>
      </c>
      <c r="Z36" s="10">
        <v>15</v>
      </c>
      <c r="AA36" s="10">
        <v>0</v>
      </c>
      <c r="AB36" s="10" t="s">
        <v>79</v>
      </c>
      <c r="AC36" s="10" t="s">
        <v>39</v>
      </c>
      <c r="AD36" s="10">
        <v>17.5</v>
      </c>
      <c r="AE36" s="10">
        <v>0</v>
      </c>
      <c r="AF36" s="10" t="s">
        <v>79</v>
      </c>
      <c r="AG36" s="10">
        <v>0</v>
      </c>
      <c r="AH36" s="10" t="s">
        <v>79</v>
      </c>
      <c r="AI36" s="10" t="s">
        <v>42</v>
      </c>
      <c r="AJ36" s="10">
        <v>15</v>
      </c>
      <c r="AK36" s="10" t="s">
        <v>39</v>
      </c>
      <c r="AL36" s="10">
        <v>17.5</v>
      </c>
      <c r="AM36" s="10">
        <v>0</v>
      </c>
      <c r="AN36" s="10" t="s">
        <v>79</v>
      </c>
      <c r="AO36" s="10" t="s">
        <v>42</v>
      </c>
      <c r="AP36" s="10">
        <v>15</v>
      </c>
      <c r="AQ36" s="10" t="s">
        <v>41</v>
      </c>
      <c r="AR36" s="10">
        <v>12.5</v>
      </c>
      <c r="AS36" s="10">
        <v>0</v>
      </c>
      <c r="AT36" s="10" t="s">
        <v>79</v>
      </c>
      <c r="AU36" s="10">
        <v>0</v>
      </c>
      <c r="AV36" s="10" t="str">
        <f t="shared" si="13"/>
        <v/>
      </c>
      <c r="AW36" s="4"/>
      <c r="AX36" s="44">
        <f t="shared" si="12"/>
        <v>185</v>
      </c>
      <c r="AY36" s="42">
        <f t="shared" si="14"/>
        <v>15.416666666666666</v>
      </c>
    </row>
    <row r="37" spans="1:51" ht="13.5" customHeight="1">
      <c r="A37" s="29" t="s">
        <v>185</v>
      </c>
      <c r="B37" s="11">
        <v>200603152778</v>
      </c>
      <c r="C37" s="43" t="s">
        <v>78</v>
      </c>
      <c r="E37" s="10" t="s">
        <v>41</v>
      </c>
      <c r="F37" s="10">
        <v>12.5</v>
      </c>
      <c r="G37" s="10" t="s">
        <v>41</v>
      </c>
      <c r="H37" s="10">
        <v>12.5</v>
      </c>
      <c r="I37" s="10">
        <v>0</v>
      </c>
      <c r="J37" s="10" t="s">
        <v>79</v>
      </c>
      <c r="K37" s="10" t="s">
        <v>41</v>
      </c>
      <c r="L37" s="10">
        <v>12.5</v>
      </c>
      <c r="M37" s="10" t="s">
        <v>38</v>
      </c>
      <c r="N37" s="10">
        <v>10</v>
      </c>
      <c r="O37" s="36">
        <v>0</v>
      </c>
      <c r="P37" s="10">
        <v>0</v>
      </c>
      <c r="Q37" s="10" t="s">
        <v>79</v>
      </c>
      <c r="R37" s="36" t="s">
        <v>43</v>
      </c>
      <c r="S37" s="10" t="s">
        <v>38</v>
      </c>
      <c r="T37" s="10">
        <v>10</v>
      </c>
      <c r="U37" s="10" t="s">
        <v>41</v>
      </c>
      <c r="V37" s="10">
        <v>12.5</v>
      </c>
      <c r="W37" s="10">
        <v>0</v>
      </c>
      <c r="X37" s="10" t="s">
        <v>79</v>
      </c>
      <c r="Y37" s="10" t="s">
        <v>38</v>
      </c>
      <c r="Z37" s="10">
        <v>10</v>
      </c>
      <c r="AA37" s="10">
        <v>0</v>
      </c>
      <c r="AB37" s="10" t="s">
        <v>79</v>
      </c>
      <c r="AC37" s="10" t="s">
        <v>38</v>
      </c>
      <c r="AD37" s="10">
        <v>10</v>
      </c>
      <c r="AE37" s="10">
        <v>0</v>
      </c>
      <c r="AF37" s="10" t="s">
        <v>79</v>
      </c>
      <c r="AG37" s="10">
        <v>0</v>
      </c>
      <c r="AH37" s="10" t="s">
        <v>79</v>
      </c>
      <c r="AI37" s="10" t="s">
        <v>38</v>
      </c>
      <c r="AJ37" s="10">
        <v>10</v>
      </c>
      <c r="AK37" s="10" t="s">
        <v>38</v>
      </c>
      <c r="AL37" s="10">
        <v>10</v>
      </c>
      <c r="AM37" s="10">
        <v>0</v>
      </c>
      <c r="AN37" s="10" t="s">
        <v>79</v>
      </c>
      <c r="AO37" s="10" t="s">
        <v>41</v>
      </c>
      <c r="AP37" s="10">
        <v>12.5</v>
      </c>
      <c r="AQ37" s="10" t="s">
        <v>38</v>
      </c>
      <c r="AR37" s="10">
        <v>10</v>
      </c>
      <c r="AS37" s="10">
        <v>0</v>
      </c>
      <c r="AT37" s="10" t="s">
        <v>79</v>
      </c>
      <c r="AU37" s="10">
        <v>0</v>
      </c>
      <c r="AV37" s="10" t="str">
        <f t="shared" si="13"/>
        <v/>
      </c>
      <c r="AW37" s="4"/>
      <c r="AX37" s="44">
        <f t="shared" si="12"/>
        <v>132.5</v>
      </c>
      <c r="AY37" s="42">
        <f t="shared" si="14"/>
        <v>11.041666666666666</v>
      </c>
    </row>
    <row r="38" spans="1:51" ht="13.5" customHeight="1">
      <c r="A38" s="29" t="s">
        <v>186</v>
      </c>
      <c r="B38" s="11">
        <v>200612189597</v>
      </c>
      <c r="C38" s="43" t="s">
        <v>78</v>
      </c>
      <c r="E38" s="10" t="s">
        <v>41</v>
      </c>
      <c r="F38" s="10">
        <v>12.5</v>
      </c>
      <c r="G38" s="10" t="s">
        <v>21</v>
      </c>
      <c r="H38" s="10">
        <v>20</v>
      </c>
      <c r="I38" s="10">
        <v>0</v>
      </c>
      <c r="J38" s="10" t="s">
        <v>79</v>
      </c>
      <c r="K38" s="10" t="s">
        <v>39</v>
      </c>
      <c r="L38" s="10">
        <v>17.5</v>
      </c>
      <c r="M38" s="10" t="s">
        <v>41</v>
      </c>
      <c r="N38" s="10">
        <v>12.5</v>
      </c>
      <c r="O38" s="36">
        <v>0</v>
      </c>
      <c r="P38" s="10">
        <v>0</v>
      </c>
      <c r="Q38" s="10" t="s">
        <v>79</v>
      </c>
      <c r="R38" s="36" t="s">
        <v>43</v>
      </c>
      <c r="S38" s="10" t="s">
        <v>42</v>
      </c>
      <c r="T38" s="10">
        <v>15</v>
      </c>
      <c r="U38" s="10" t="s">
        <v>41</v>
      </c>
      <c r="V38" s="10">
        <v>12.5</v>
      </c>
      <c r="W38" s="10">
        <v>0</v>
      </c>
      <c r="X38" s="10" t="s">
        <v>79</v>
      </c>
      <c r="Y38" s="10" t="s">
        <v>42</v>
      </c>
      <c r="Z38" s="10">
        <v>15</v>
      </c>
      <c r="AA38" s="10">
        <v>0</v>
      </c>
      <c r="AB38" s="10" t="s">
        <v>79</v>
      </c>
      <c r="AC38" s="10" t="s">
        <v>41</v>
      </c>
      <c r="AD38" s="10">
        <v>12.5</v>
      </c>
      <c r="AE38" s="10">
        <v>0</v>
      </c>
      <c r="AF38" s="10" t="s">
        <v>79</v>
      </c>
      <c r="AG38" s="10">
        <v>0</v>
      </c>
      <c r="AH38" s="10" t="s">
        <v>79</v>
      </c>
      <c r="AI38" s="10" t="s">
        <v>39</v>
      </c>
      <c r="AJ38" s="10">
        <v>17.5</v>
      </c>
      <c r="AK38" s="10" t="s">
        <v>21</v>
      </c>
      <c r="AL38" s="10">
        <v>20</v>
      </c>
      <c r="AM38" s="10">
        <v>0</v>
      </c>
      <c r="AN38" s="10" t="s">
        <v>79</v>
      </c>
      <c r="AO38" s="10" t="s">
        <v>42</v>
      </c>
      <c r="AP38" s="10">
        <v>15</v>
      </c>
      <c r="AQ38" s="10" t="s">
        <v>42</v>
      </c>
      <c r="AR38" s="10">
        <v>15</v>
      </c>
      <c r="AS38" s="10">
        <v>0</v>
      </c>
      <c r="AT38" s="10" t="s">
        <v>79</v>
      </c>
      <c r="AU38" s="10">
        <v>0</v>
      </c>
      <c r="AV38" s="10" t="str">
        <f t="shared" si="13"/>
        <v/>
      </c>
      <c r="AW38" s="4"/>
      <c r="AX38" s="44">
        <f t="shared" si="12"/>
        <v>185</v>
      </c>
      <c r="AY38" s="42">
        <f t="shared" si="14"/>
        <v>15.416666666666666</v>
      </c>
    </row>
    <row r="39" spans="1:51" ht="13.5" customHeight="1">
      <c r="A39" s="29" t="s">
        <v>187</v>
      </c>
      <c r="B39" s="11">
        <v>200605305853</v>
      </c>
      <c r="C39" s="43" t="s">
        <v>78</v>
      </c>
      <c r="E39" s="10" t="s">
        <v>41</v>
      </c>
      <c r="F39" s="10">
        <v>12.5</v>
      </c>
      <c r="G39" s="10" t="s">
        <v>39</v>
      </c>
      <c r="H39" s="10">
        <v>17.5</v>
      </c>
      <c r="I39" s="10">
        <v>0</v>
      </c>
      <c r="J39" s="10" t="s">
        <v>79</v>
      </c>
      <c r="K39" s="10" t="s">
        <v>42</v>
      </c>
      <c r="L39" s="10">
        <v>15</v>
      </c>
      <c r="M39" s="10" t="s">
        <v>41</v>
      </c>
      <c r="N39" s="10">
        <v>12.5</v>
      </c>
      <c r="O39" s="36">
        <v>0</v>
      </c>
      <c r="P39" s="10">
        <v>0</v>
      </c>
      <c r="Q39" s="10" t="s">
        <v>79</v>
      </c>
      <c r="R39" s="36" t="s">
        <v>43</v>
      </c>
      <c r="S39" s="10" t="s">
        <v>41</v>
      </c>
      <c r="T39" s="10">
        <v>12.5</v>
      </c>
      <c r="U39" s="10" t="s">
        <v>41</v>
      </c>
      <c r="V39" s="10">
        <v>12.5</v>
      </c>
      <c r="W39" s="10">
        <v>0</v>
      </c>
      <c r="X39" s="10" t="s">
        <v>79</v>
      </c>
      <c r="Y39" s="10" t="s">
        <v>41</v>
      </c>
      <c r="Z39" s="10">
        <v>12.5</v>
      </c>
      <c r="AA39" s="10">
        <v>0</v>
      </c>
      <c r="AB39" s="10" t="s">
        <v>79</v>
      </c>
      <c r="AC39" s="10">
        <v>0</v>
      </c>
      <c r="AD39" s="10" t="s">
        <v>79</v>
      </c>
      <c r="AE39" s="10">
        <v>0</v>
      </c>
      <c r="AF39" s="10" t="s">
        <v>79</v>
      </c>
      <c r="AG39" s="10">
        <v>0</v>
      </c>
      <c r="AH39" s="10" t="s">
        <v>79</v>
      </c>
      <c r="AI39" s="10" t="s">
        <v>42</v>
      </c>
      <c r="AJ39" s="10">
        <v>15</v>
      </c>
      <c r="AK39" s="10" t="s">
        <v>42</v>
      </c>
      <c r="AL39" s="10">
        <v>15</v>
      </c>
      <c r="AM39" s="10">
        <v>0</v>
      </c>
      <c r="AN39" s="10" t="s">
        <v>79</v>
      </c>
      <c r="AO39" s="10" t="s">
        <v>39</v>
      </c>
      <c r="AP39" s="10">
        <v>17.5</v>
      </c>
      <c r="AQ39" s="10" t="s">
        <v>41</v>
      </c>
      <c r="AR39" s="10">
        <v>12.5</v>
      </c>
      <c r="AS39" s="10">
        <v>0</v>
      </c>
      <c r="AT39" s="10" t="s">
        <v>79</v>
      </c>
      <c r="AU39" s="10">
        <v>0</v>
      </c>
      <c r="AV39" s="10" t="str">
        <f t="shared" si="13"/>
        <v/>
      </c>
      <c r="AW39" s="4"/>
      <c r="AX39" s="44">
        <f t="shared" si="12"/>
        <v>155</v>
      </c>
      <c r="AY39" s="42">
        <f t="shared" si="14"/>
        <v>14.090909090909092</v>
      </c>
    </row>
  </sheetData>
  <sheetProtection selectLockedCells="1"/>
  <conditionalFormatting sqref="E14:E39 G14:G39 I14:I39 K14:K39 M14:M39 P14:P39 S14:S39 U14:U39 W14:W39 Y14:Y39 AA14:AA39 AC14:AC39 AE14:AE39 AG14:AG39 AI14:AI39 AK14:AK39 AM14:AM39 AO14:AO39 AQ14:AQ39 AS14:AS39 AU14:AU39">
    <cfRule type="cellIs" dxfId="11" priority="9" operator="equal">
      <formula>$A$3</formula>
    </cfRule>
    <cfRule type="cellIs" dxfId="10" priority="10" operator="equal">
      <formula>$BB$18</formula>
    </cfRule>
    <cfRule type="cellIs" dxfId="9" priority="11" operator="equal">
      <formula>$BB$16</formula>
    </cfRule>
    <cfRule type="cellIs" dxfId="8" priority="12" operator="equal">
      <formula>$BB$14</formula>
    </cfRule>
    <cfRule type="cellIs" dxfId="7" priority="13" operator="equal">
      <formula>$BC$14</formula>
    </cfRule>
    <cfRule type="cellIs" dxfId="6" priority="14" operator="equal">
      <formula>$BC$16</formula>
    </cfRule>
  </conditionalFormatting>
  <conditionalFormatting sqref="E5:M7 P5:P7 S5:AU7">
    <cfRule type="cellIs" dxfId="5" priority="7" operator="between">
      <formula>0.1</formula>
      <formula>$BB$24</formula>
    </cfRule>
    <cfRule type="cellIs" dxfId="4" priority="8" operator="between">
      <formula>$BB$26</formula>
      <formula>30</formula>
    </cfRule>
  </conditionalFormatting>
  <conditionalFormatting sqref="AX14:AX39">
    <cfRule type="cellIs" dxfId="3" priority="1" operator="greaterThanOrEqual">
      <formula>$BB$22</formula>
    </cfRule>
    <cfRule type="cellIs" dxfId="2" priority="2" operator="between">
      <formula>1</formula>
      <formula>$BB$20</formula>
    </cfRule>
  </conditionalFormatting>
  <conditionalFormatting sqref="AY14:AY39">
    <cfRule type="cellIs" dxfId="1" priority="5" operator="between">
      <formula>0.1</formula>
      <formula>$BB$24</formula>
    </cfRule>
    <cfRule type="cellIs" dxfId="0" priority="6" operator="between">
      <formula>$BB$26</formula>
      <formula>30</formula>
    </cfRule>
  </conditionalFormatting>
  <dataValidations count="5">
    <dataValidation type="whole" allowBlank="1" showInputMessage="1" showErrorMessage="1" promptTitle="Ange ett tal mellan 0 och 340" sqref="BB22" xr:uid="{97AE8B97-80B4-40AD-A059-18A7805E2736}">
      <formula1>0</formula1>
      <formula2>500</formula2>
    </dataValidation>
    <dataValidation type="list" allowBlank="1" showInputMessage="1" showErrorMessage="1" errorTitle="Fel värden" error="Välj ett betygssteg A - F" promptTitle="Välj ett betygssteg A - F" sqref="BB14:BC14" xr:uid="{BF98E62D-295E-420B-AB53-F494D4FB3BCD}">
      <formula1>$BD$15:$BD$20</formula1>
    </dataValidation>
    <dataValidation type="whole" allowBlank="1" showInputMessage="1" showErrorMessage="1" promptTitle="Ange ett tal mellan 0 och 340" sqref="BB20" xr:uid="{7F62A90A-E10D-46BB-A8B3-F4ADCA2D64BE}">
      <formula1>0</formula1>
      <formula2>340</formula2>
    </dataValidation>
    <dataValidation type="whole" allowBlank="1" showInputMessage="1" showErrorMessage="1" error="Ange ett tal mellan 0 och 20" promptTitle="Ange ett tal mellan 0 och 20" sqref="BB26 BB24" xr:uid="{AB654AAF-E242-4A37-81DA-450AFA09F3DF}">
      <formula1>0</formula1>
      <formula2>20</formula2>
    </dataValidation>
    <dataValidation type="list" allowBlank="1" showInputMessage="1" showErrorMessage="1" errorTitle="Fel värde" error="Välj ett betygssteg A - F" promptTitle="Välj ett betygssteg A - F" sqref="BB11 BB18 BB16:BC16 BB9" xr:uid="{9BCEDA2E-56E6-4A04-9969-2390A467F328}">
      <formula1>$BD$15:$BD$20</formula1>
    </dataValidation>
  </dataValidations>
  <printOptions horizontalCentered="1"/>
  <pageMargins left="0.19685039370078741" right="0.19685039370078741" top="0.78740157480314965" bottom="0.39370078740157483" header="0.39370078740157483" footer="0.19685039370078741"/>
  <pageSetup paperSize="9" orientation="landscape" useFirstPageNumber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>
      <selection activeCell="H15" sqref="H15"/>
    </sheetView>
  </sheetViews>
  <sheetFormatPr defaultRowHeight="14.5"/>
  <cols>
    <col min="1" max="1" width="7.1796875" style="5" customWidth="1"/>
    <col min="2" max="2" width="64.26953125" style="5" customWidth="1"/>
    <col min="3" max="7" width="9.1796875" style="5"/>
  </cols>
  <sheetData>
    <row r="1" spans="2:5" ht="39" customHeight="1"/>
    <row r="2" spans="2:5" ht="21">
      <c r="B2" s="21" t="s">
        <v>89</v>
      </c>
    </row>
    <row r="3" spans="2:5" ht="29.25" customHeight="1">
      <c r="B3" s="1" t="s">
        <v>90</v>
      </c>
    </row>
    <row r="4" spans="2:5">
      <c r="B4" s="1"/>
      <c r="E4" s="5" t="s">
        <v>88</v>
      </c>
    </row>
    <row r="5" spans="2:5">
      <c r="B5" s="1"/>
      <c r="E5" s="5" t="s">
        <v>87</v>
      </c>
    </row>
    <row r="6" spans="2:5">
      <c r="B6" s="1"/>
      <c r="E6" s="5" t="s">
        <v>85</v>
      </c>
    </row>
    <row r="7" spans="2:5">
      <c r="B7" s="1"/>
      <c r="E7" s="5" t="s">
        <v>86</v>
      </c>
    </row>
    <row r="8" spans="2:5">
      <c r="B8" s="1" t="s">
        <v>81</v>
      </c>
    </row>
    <row r="9" spans="2:5">
      <c r="B9" s="1" t="s">
        <v>82</v>
      </c>
    </row>
    <row r="10" spans="2:5">
      <c r="B10" s="1" t="s">
        <v>83</v>
      </c>
    </row>
    <row r="11" spans="2:5">
      <c r="B11" s="1"/>
    </row>
    <row r="12" spans="2:5">
      <c r="B12" s="1"/>
    </row>
    <row r="13" spans="2:5">
      <c r="B13" s="1"/>
    </row>
    <row r="14" spans="2:5">
      <c r="B14" s="1"/>
    </row>
    <row r="15" spans="2:5">
      <c r="B15" s="1"/>
    </row>
    <row r="16" spans="2:5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4</vt:i4>
      </vt:variant>
    </vt:vector>
  </HeadingPairs>
  <TitlesOfParts>
    <vt:vector size="11" baseType="lpstr">
      <vt:lpstr>demo</vt:lpstr>
      <vt:lpstr>gör så här</vt:lpstr>
      <vt:lpstr>konverterat</vt:lpstr>
      <vt:lpstr>8A</vt:lpstr>
      <vt:lpstr>8B</vt:lpstr>
      <vt:lpstr>8C</vt:lpstr>
      <vt:lpstr>analysfrågor</vt:lpstr>
      <vt:lpstr>'8A'!Utskriftsområde</vt:lpstr>
      <vt:lpstr>'8B'!Utskriftsområde</vt:lpstr>
      <vt:lpstr>'8C'!Utskriftsområde</vt:lpstr>
      <vt:lpstr>demo!Utskriftsområde</vt:lpstr>
    </vt:vector>
  </TitlesOfParts>
  <Company>Struktiv</Company>
  <LinksUpToDate>false</LinksUpToDate>
  <SharedDoc>false</SharedDoc>
  <HyperlinkBase>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Hansson</dc:creator>
  <cp:lastModifiedBy>Per Hansson</cp:lastModifiedBy>
  <cp:lastPrinted>2024-10-25T05:38:01Z</cp:lastPrinted>
  <dcterms:created xsi:type="dcterms:W3CDTF">2018-06-17T08:48:27Z</dcterms:created>
  <dcterms:modified xsi:type="dcterms:W3CDTF">2024-10-30T20:08:08Z</dcterms:modified>
</cp:coreProperties>
</file>